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codeName="ThisWorkbook"/>
  <mc:AlternateContent xmlns:mc="http://schemas.openxmlformats.org/markup-compatibility/2006">
    <mc:Choice Requires="x15">
      <x15ac:absPath xmlns:x15ac="http://schemas.microsoft.com/office/spreadsheetml/2010/11/ac" url="C:\Users\pbracco\Documents\Piattaforme\Aggiornamento sito\Definitivo presente attualmente sul sito\Ultima versione\"/>
    </mc:Choice>
  </mc:AlternateContent>
  <xr:revisionPtr revIDLastSave="0" documentId="8_{1798D1EE-8113-4133-96CD-3F1C43755EE6}" xr6:coauthVersionLast="47" xr6:coauthVersionMax="47" xr10:uidLastSave="{00000000-0000-0000-0000-000000000000}"/>
  <workbookProtection workbookAlgorithmName="SHA-512" workbookHashValue="s8aVR1pM0jvCXRCRdguBOAeP2WgVvP2vMxCns7/HJa0EdzsY7Pde6asW8zBoEjz7fUSUqrNGOVSEELamt+rI/A==" workbookSaltValue="FIMXtbox0tlDyCWen5y92Q==" workbookSpinCount="100000" lockStructure="1"/>
  <bookViews>
    <workbookView xWindow="-108" yWindow="-108" windowWidth="20376" windowHeight="12096" firstSheet="1" activeTab="1" xr2:uid="{00000000-000D-0000-FFFF-FFFF00000000}"/>
  </bookViews>
  <sheets>
    <sheet name="riepilogo DGR per art 208" sheetId="1" state="hidden" r:id="rId1"/>
    <sheet name="calcolo oneri ART. 208" sheetId="2" r:id="rId2"/>
    <sheet name="calcolo oneri ART. 216" sheetId="3" r:id="rId3"/>
    <sheet name="RIEPIOLOGO dgr PER ART 216" sheetId="4" state="hidden" r:id="rId4"/>
    <sheet name="Istruzioni per il pagmento" sheetId="6" r:id="rId5"/>
  </sheets>
  <externalReferences>
    <externalReference r:id="rId6"/>
  </externalReferences>
  <definedNames>
    <definedName name="Causale_Generica">#REF!</definedName>
    <definedName name="ComuniCAP">'[1]Scarichi - GESTORE IDRICO'!$L$3:$L$6</definedName>
    <definedName name="Frase1">#REF!</definedName>
    <definedName name="Frase2">#REF!</definedName>
    <definedName name="Frase3">'[1]Scarichi ATO ProvMI'!$B$23</definedName>
    <definedName name="Frase4">'[1]Scarichi ATO ProvMI'!$B$24</definedName>
    <definedName name="FraseINTEGRAZIONE">#REF!</definedName>
    <definedName name="ImportoOrario">'calcolo oneri ART. 208'!$E$40</definedName>
    <definedName name="IstruzioniARPA">#REF!</definedName>
    <definedName name="IstruzioniATOMI">#REF!</definedName>
    <definedName name="IstruzioniATOProvMI">#REF!</definedName>
    <definedName name="IstruzioniCAP">#REF!</definedName>
    <definedName name="IstruzioniCAP1">#REF!</definedName>
    <definedName name="IstruzioniMM">#REF!</definedName>
    <definedName name="IstruzioniMM1">#REF!</definedName>
    <definedName name="IstruzioniMM2">#REF!</definedName>
    <definedName name="IstruzioniProv1">#REF!</definedName>
    <definedName name="IstruzioniProv2">#REF!</definedName>
    <definedName name="Sconto">#REF!</definedName>
    <definedName name="SINO">'[1]Scarichi - ARPA'!$K$7:$K$9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3" i="2" l="1"/>
  <c r="E22" i="2"/>
  <c r="D21" i="2"/>
  <c r="E21" i="2" s="1"/>
  <c r="D22" i="2"/>
  <c r="D23" i="2"/>
  <c r="H28" i="2"/>
  <c r="G28" i="2"/>
  <c r="K28" i="2"/>
  <c r="M28" i="2"/>
  <c r="P28" i="2"/>
  <c r="Q28" i="2"/>
  <c r="R28" i="2"/>
  <c r="Y16" i="2"/>
  <c r="X16" i="2"/>
  <c r="W16" i="2"/>
  <c r="V16" i="2"/>
  <c r="U16" i="2"/>
  <c r="T16" i="2"/>
  <c r="S16" i="2"/>
  <c r="R16" i="2"/>
  <c r="Q16" i="2"/>
  <c r="P16" i="2"/>
  <c r="O16" i="2"/>
  <c r="Y15" i="2"/>
  <c r="X15" i="2"/>
  <c r="W15" i="2"/>
  <c r="V15" i="2"/>
  <c r="U15" i="2"/>
  <c r="T15" i="2"/>
  <c r="S15" i="2"/>
  <c r="R15" i="2"/>
  <c r="Q15" i="2"/>
  <c r="P15" i="2"/>
  <c r="O15" i="2"/>
  <c r="Y14" i="2"/>
  <c r="X14" i="2"/>
  <c r="W14" i="2"/>
  <c r="V14" i="2"/>
  <c r="U14" i="2"/>
  <c r="T14" i="2"/>
  <c r="S14" i="2"/>
  <c r="R14" i="2"/>
  <c r="Q14" i="2"/>
  <c r="P14" i="2"/>
  <c r="O14" i="2"/>
  <c r="Y13" i="2"/>
  <c r="X13" i="2"/>
  <c r="W13" i="2"/>
  <c r="V13" i="2"/>
  <c r="U13" i="2"/>
  <c r="T13" i="2"/>
  <c r="S13" i="2"/>
  <c r="R13" i="2"/>
  <c r="Q13" i="2"/>
  <c r="P13" i="2"/>
  <c r="O13" i="2"/>
  <c r="Y12" i="2"/>
  <c r="X12" i="2"/>
  <c r="W12" i="2"/>
  <c r="V12" i="2"/>
  <c r="U12" i="2"/>
  <c r="T12" i="2"/>
  <c r="S12" i="2"/>
  <c r="R12" i="2"/>
  <c r="Q12" i="2"/>
  <c r="P12" i="2"/>
  <c r="O12" i="2"/>
  <c r="Y11" i="2"/>
  <c r="X11" i="2"/>
  <c r="W11" i="2"/>
  <c r="V11" i="2"/>
  <c r="U11" i="2"/>
  <c r="T11" i="2"/>
  <c r="S11" i="2"/>
  <c r="R11" i="2"/>
  <c r="Q11" i="2"/>
  <c r="P11" i="2"/>
  <c r="O11" i="2"/>
  <c r="R36" i="2"/>
  <c r="Q36" i="2"/>
  <c r="P36" i="2"/>
  <c r="O36" i="2"/>
  <c r="N36" i="2"/>
  <c r="M36" i="2"/>
  <c r="L36" i="2"/>
  <c r="R35" i="2"/>
  <c r="Q35" i="2"/>
  <c r="P35" i="2"/>
  <c r="O35" i="2"/>
  <c r="N35" i="2"/>
  <c r="M35" i="2"/>
  <c r="L35" i="2"/>
  <c r="R34" i="2"/>
  <c r="Q34" i="2"/>
  <c r="P34" i="2"/>
  <c r="O34" i="2"/>
  <c r="N34" i="2"/>
  <c r="M34" i="2"/>
  <c r="L34" i="2"/>
  <c r="R33" i="2"/>
  <c r="Q33" i="2"/>
  <c r="P33" i="2"/>
  <c r="O33" i="2"/>
  <c r="N33" i="2"/>
  <c r="M33" i="2"/>
  <c r="L33" i="2"/>
  <c r="R32" i="2"/>
  <c r="Q32" i="2"/>
  <c r="P32" i="2"/>
  <c r="O32" i="2"/>
  <c r="N32" i="2"/>
  <c r="M32" i="2"/>
  <c r="L32" i="2"/>
  <c r="R31" i="2"/>
  <c r="Q31" i="2"/>
  <c r="P31" i="2"/>
  <c r="O31" i="2"/>
  <c r="N31" i="2"/>
  <c r="M31" i="2"/>
  <c r="L31" i="2"/>
  <c r="R30" i="2"/>
  <c r="Q30" i="2"/>
  <c r="P30" i="2"/>
  <c r="O30" i="2"/>
  <c r="N30" i="2"/>
  <c r="M30" i="2"/>
  <c r="L30" i="2"/>
  <c r="R29" i="2"/>
  <c r="Q29" i="2"/>
  <c r="P29" i="2"/>
  <c r="O29" i="2"/>
  <c r="N29" i="2"/>
  <c r="M29" i="2"/>
  <c r="L29" i="2"/>
  <c r="O28" i="2"/>
  <c r="N28" i="2"/>
  <c r="L28" i="2"/>
  <c r="Z7" i="2"/>
  <c r="Y7" i="2"/>
  <c r="X7" i="2"/>
  <c r="W7" i="2"/>
  <c r="V7" i="2"/>
  <c r="U7" i="2"/>
  <c r="T7" i="2"/>
  <c r="S7" i="2"/>
  <c r="K34" i="3"/>
  <c r="J34" i="3"/>
  <c r="I34" i="3"/>
  <c r="H34" i="3"/>
  <c r="G34" i="3"/>
  <c r="F34" i="3"/>
  <c r="E34" i="3"/>
  <c r="K33" i="3"/>
  <c r="J33" i="3"/>
  <c r="I33" i="3"/>
  <c r="H33" i="3"/>
  <c r="G33" i="3"/>
  <c r="F33" i="3"/>
  <c r="E33" i="3"/>
  <c r="K32" i="3"/>
  <c r="J32" i="3"/>
  <c r="I32" i="3"/>
  <c r="H32" i="3"/>
  <c r="G32" i="3"/>
  <c r="F32" i="3"/>
  <c r="E32" i="3"/>
  <c r="K31" i="3"/>
  <c r="J31" i="3"/>
  <c r="I31" i="3"/>
  <c r="H31" i="3"/>
  <c r="G31" i="3"/>
  <c r="F31" i="3"/>
  <c r="E31" i="3"/>
  <c r="K30" i="3"/>
  <c r="J30" i="3"/>
  <c r="I30" i="3"/>
  <c r="H30" i="3"/>
  <c r="G30" i="3"/>
  <c r="F30" i="3"/>
  <c r="E30" i="3"/>
  <c r="K29" i="3"/>
  <c r="J29" i="3"/>
  <c r="I29" i="3"/>
  <c r="H29" i="3"/>
  <c r="G29" i="3"/>
  <c r="F29" i="3"/>
  <c r="E29" i="3"/>
  <c r="K28" i="3"/>
  <c r="J28" i="3"/>
  <c r="I28" i="3"/>
  <c r="H28" i="3"/>
  <c r="G28" i="3"/>
  <c r="F28" i="3"/>
  <c r="E28" i="3"/>
  <c r="K27" i="3"/>
  <c r="J27" i="3"/>
  <c r="I27" i="3"/>
  <c r="H27" i="3"/>
  <c r="G27" i="3"/>
  <c r="F27" i="3"/>
  <c r="E27" i="3"/>
  <c r="K26" i="3"/>
  <c r="J26" i="3"/>
  <c r="I26" i="3"/>
  <c r="H26" i="3"/>
  <c r="G26" i="3"/>
  <c r="F26" i="3"/>
  <c r="E26" i="3"/>
  <c r="K36" i="2"/>
  <c r="J36" i="2"/>
  <c r="I36" i="2"/>
  <c r="H36" i="2"/>
  <c r="G36" i="2"/>
  <c r="K35" i="2"/>
  <c r="J35" i="2"/>
  <c r="I35" i="2"/>
  <c r="H35" i="2"/>
  <c r="G35" i="2"/>
  <c r="K34" i="2"/>
  <c r="J34" i="2"/>
  <c r="I34" i="2"/>
  <c r="H34" i="2"/>
  <c r="G34" i="2"/>
  <c r="K33" i="2"/>
  <c r="J33" i="2"/>
  <c r="I33" i="2"/>
  <c r="H33" i="2"/>
  <c r="G33" i="2"/>
  <c r="K32" i="2"/>
  <c r="J32" i="2"/>
  <c r="I32" i="2"/>
  <c r="H32" i="2"/>
  <c r="G32" i="2"/>
  <c r="K31" i="2"/>
  <c r="J31" i="2"/>
  <c r="I31" i="2"/>
  <c r="H31" i="2"/>
  <c r="G31" i="2"/>
  <c r="K30" i="2"/>
  <c r="J30" i="2"/>
  <c r="I30" i="2"/>
  <c r="H30" i="2"/>
  <c r="G30" i="2"/>
  <c r="K29" i="2"/>
  <c r="J29" i="2"/>
  <c r="I29" i="2"/>
  <c r="H29" i="2"/>
  <c r="G29" i="2"/>
  <c r="J28" i="2"/>
  <c r="I28" i="2"/>
  <c r="O12" i="3"/>
  <c r="B41" i="3"/>
  <c r="B40" i="3"/>
  <c r="L35" i="3"/>
  <c r="B46" i="2"/>
  <c r="B45" i="2"/>
  <c r="B44" i="2"/>
  <c r="N7" i="2"/>
  <c r="N14" i="2"/>
  <c r="O7" i="2"/>
  <c r="P7" i="2"/>
  <c r="Q7" i="2"/>
  <c r="R7" i="2"/>
  <c r="N11" i="2"/>
  <c r="N12" i="2"/>
  <c r="N13" i="2"/>
  <c r="N15" i="2"/>
  <c r="N16" i="2"/>
  <c r="B32" i="2"/>
  <c r="B33" i="2"/>
  <c r="B35" i="2"/>
  <c r="R7" i="3"/>
  <c r="N11" i="3"/>
  <c r="O11" i="3"/>
  <c r="P11" i="3"/>
  <c r="Q11" i="3"/>
  <c r="R11" i="3"/>
  <c r="S11" i="3"/>
  <c r="T11" i="3"/>
  <c r="N12" i="3"/>
  <c r="P12" i="3"/>
  <c r="Q12" i="3"/>
  <c r="R12" i="3"/>
  <c r="S12" i="3"/>
  <c r="T12" i="3"/>
  <c r="N13" i="3"/>
  <c r="O13" i="3"/>
  <c r="P13" i="3"/>
  <c r="Q13" i="3"/>
  <c r="R13" i="3"/>
  <c r="S13" i="3"/>
  <c r="T13" i="3"/>
  <c r="N14" i="3"/>
  <c r="O14" i="3"/>
  <c r="P14" i="3"/>
  <c r="Q14" i="3"/>
  <c r="R14" i="3"/>
  <c r="S14" i="3"/>
  <c r="T14" i="3"/>
  <c r="N15" i="3"/>
  <c r="O15" i="3"/>
  <c r="P15" i="3"/>
  <c r="Q15" i="3"/>
  <c r="R15" i="3"/>
  <c r="S15" i="3"/>
  <c r="T15" i="3"/>
  <c r="N16" i="3"/>
  <c r="O16" i="3"/>
  <c r="P16" i="3"/>
  <c r="Q16" i="3"/>
  <c r="R16" i="3"/>
  <c r="S16" i="3"/>
  <c r="T16" i="3"/>
  <c r="D29" i="3"/>
  <c r="B30" i="3"/>
  <c r="D30" i="3"/>
  <c r="B31" i="3"/>
  <c r="D31" i="3"/>
  <c r="B33" i="3"/>
  <c r="D33" i="3"/>
  <c r="D34" i="3"/>
  <c r="G7" i="1"/>
  <c r="H7" i="1"/>
  <c r="I7" i="1"/>
  <c r="J7" i="1"/>
  <c r="K7" i="1"/>
  <c r="L7" i="1"/>
  <c r="M7" i="1"/>
  <c r="N7" i="1"/>
  <c r="O7" i="1"/>
  <c r="P7" i="1"/>
  <c r="Q7" i="1"/>
  <c r="R7" i="1"/>
  <c r="K16" i="1"/>
  <c r="D27" i="3"/>
  <c r="D28" i="3"/>
  <c r="L16" i="3" l="1"/>
  <c r="L14" i="3"/>
  <c r="L15" i="3"/>
  <c r="L13" i="3"/>
  <c r="M16" i="3"/>
  <c r="L31" i="3"/>
  <c r="L29" i="3"/>
  <c r="L28" i="3"/>
  <c r="L33" i="3"/>
  <c r="L30" i="3"/>
  <c r="B21" i="3"/>
  <c r="L27" i="3"/>
  <c r="L34" i="3"/>
  <c r="L12" i="3"/>
  <c r="L11" i="3"/>
  <c r="M12" i="2"/>
  <c r="L16" i="2"/>
  <c r="L15" i="2"/>
  <c r="M16" i="2"/>
  <c r="L14" i="2"/>
  <c r="L11" i="2"/>
  <c r="L13" i="2"/>
  <c r="G20" i="2"/>
  <c r="M12" i="3"/>
  <c r="L12" i="2"/>
  <c r="F32" i="2" l="1"/>
  <c r="D32" i="2" s="1"/>
  <c r="E32" i="2" s="1"/>
  <c r="F31" i="2"/>
  <c r="D31" i="2" s="1"/>
  <c r="E31" i="2" s="1"/>
  <c r="F33" i="2"/>
  <c r="D33" i="2" s="1"/>
  <c r="E33" i="2" s="1"/>
  <c r="F34" i="2"/>
  <c r="D34" i="2" s="1"/>
  <c r="E34" i="2" s="1"/>
  <c r="F35" i="2"/>
  <c r="D35" i="2" s="1"/>
  <c r="E35" i="2" s="1"/>
  <c r="F36" i="2"/>
  <c r="D36" i="2" s="1"/>
  <c r="E36" i="2" s="1"/>
  <c r="F30" i="2"/>
  <c r="D30" i="2" s="1"/>
  <c r="E30" i="2" s="1"/>
  <c r="D26" i="3"/>
  <c r="L26" i="3" s="1"/>
  <c r="D32" i="3"/>
  <c r="L32" i="3" s="1"/>
  <c r="F28" i="2"/>
  <c r="D28" i="2" s="1"/>
  <c r="E28" i="2" s="1"/>
  <c r="F29" i="2"/>
  <c r="D29" i="2" s="1"/>
  <c r="E29" i="2" s="1"/>
  <c r="L36" i="3" l="1"/>
  <c r="E38" i="2"/>
</calcChain>
</file>

<file path=xl/sharedStrings.xml><?xml version="1.0" encoding="utf-8"?>
<sst xmlns="http://schemas.openxmlformats.org/spreadsheetml/2006/main" count="467" uniqueCount="106">
  <si>
    <r>
      <t xml:space="preserve">ONERI DI ISTRUTTORIA - DGR N° VII/8882 del 24-04-2002
</t>
    </r>
    <r>
      <rPr>
        <sz val="11"/>
        <rFont val="Arial"/>
        <family val="2"/>
      </rPr>
      <t xml:space="preserve">da versare su: </t>
    </r>
    <r>
      <rPr>
        <b/>
        <sz val="11"/>
        <rFont val="Arial"/>
        <family val="2"/>
      </rPr>
      <t xml:space="preserve">C/C n° 52889201
</t>
    </r>
    <r>
      <rPr>
        <sz val="11"/>
        <rFont val="Arial"/>
        <family val="2"/>
      </rPr>
      <t xml:space="preserve">intestato a: </t>
    </r>
    <r>
      <rPr>
        <b/>
        <sz val="11"/>
        <rFont val="Arial"/>
        <family val="2"/>
      </rPr>
      <t xml:space="preserve">Provincia di Milano - Via Vivaio, 1 - 20122
</t>
    </r>
    <r>
      <rPr>
        <sz val="11"/>
        <rFont val="Arial"/>
        <family val="2"/>
      </rPr>
      <t xml:space="preserve">causale: </t>
    </r>
    <r>
      <rPr>
        <b/>
        <sz val="11"/>
        <rFont val="Arial"/>
        <family val="2"/>
      </rPr>
      <t>spese di istruttoria per ….</t>
    </r>
  </si>
  <si>
    <t>3.1</t>
  </si>
  <si>
    <t>3.2</t>
  </si>
  <si>
    <t>3.3</t>
  </si>
  <si>
    <t>3.4</t>
  </si>
  <si>
    <t>3.5</t>
  </si>
  <si>
    <t>3.6</t>
  </si>
  <si>
    <t>3.7</t>
  </si>
  <si>
    <t>3.8</t>
  </si>
  <si>
    <t>3.9</t>
  </si>
  <si>
    <t>3.10</t>
  </si>
  <si>
    <t>3.11</t>
  </si>
  <si>
    <t>3.12</t>
  </si>
  <si>
    <t>NUOVO IMPIANTO
VARIANTE SOSTANZIALE
RINNOVO ISCRIZIONE</t>
  </si>
  <si>
    <t>RINNOVO</t>
  </si>
  <si>
    <t>VARIANTE NON SOSTANZIALE</t>
  </si>
  <si>
    <t>VOLTURAZIONE</t>
  </si>
  <si>
    <t>R13 - D15
(STOCCAGGIO)</t>
  </si>
  <si>
    <t>CARCASSAI</t>
  </si>
  <si>
    <t>R3 - R4 - R5 - D13 - D14
(CERNITA)</t>
  </si>
  <si>
    <t>R4 - R5
(DIVERSI DA CERNITA)</t>
  </si>
  <si>
    <t>R3
(COMPOSTAGGIO)</t>
  </si>
  <si>
    <t>R 10
(FANGHI IN AGRICOLTURA)</t>
  </si>
  <si>
    <t>R2 - R6 - R7 - R8 - R9 - R11 - R12
(RECUPERO)</t>
  </si>
  <si>
    <t>D1 - D5
(DISCARICA INERTI)</t>
  </si>
  <si>
    <t>D1 - D5
(DISCARICA)</t>
  </si>
  <si>
    <t>D8 - D9
(DEPURAZIONE)</t>
  </si>
  <si>
    <t>D 9
(CONSOLIDAMENTO/INERTIZZ)</t>
  </si>
  <si>
    <t>D10 - R1
(INCENERIMENTO)</t>
  </si>
  <si>
    <t>ESAME DOCUMENTAZIONE AMMINISTRATIVA</t>
  </si>
  <si>
    <t>SI</t>
  </si>
  <si>
    <t>ESAME E VALUTAZIONE PROGETTO DEFINITIVO</t>
  </si>
  <si>
    <t>SOPRALLUOGO PRELIMINARE</t>
  </si>
  <si>
    <t>2/4*</t>
  </si>
  <si>
    <r>
      <t>SOPRALLUOGHI DI CONTROLLO (</t>
    </r>
    <r>
      <rPr>
        <b/>
        <sz val="9"/>
        <color indexed="10"/>
        <rFont val="Arial"/>
        <family val="2"/>
      </rPr>
      <t>minimo 10</t>
    </r>
    <r>
      <rPr>
        <b/>
        <sz val="9"/>
        <rFont val="Arial"/>
        <family val="2"/>
      </rPr>
      <t>)</t>
    </r>
  </si>
  <si>
    <t>PREDISPOSIZIONE ATTI</t>
  </si>
  <si>
    <t>COLLAUDO FINALE</t>
  </si>
  <si>
    <t>6/4*</t>
  </si>
  <si>
    <r>
      <t xml:space="preserve">Qualora l'istruttoria sia relativa a più operazioni, per quanto attiene alle fasi:
  - </t>
    </r>
    <r>
      <rPr>
        <b/>
        <sz val="9"/>
        <rFont val="Arial"/>
        <family val="2"/>
      </rPr>
      <t xml:space="preserve">esame e valutazione progetto definitivo
  - collaudo finale
</t>
    </r>
    <r>
      <rPr>
        <sz val="9"/>
        <rFont val="Arial"/>
        <family val="2"/>
      </rPr>
      <t>dovrà essere considerata la sommatoria del numero delle ore relative a ciascuna delle singole operazioni</t>
    </r>
  </si>
  <si>
    <t>* per impianto esistente</t>
  </si>
  <si>
    <t>65,65€/ora</t>
  </si>
  <si>
    <t>NOTE: FISSATI IN 10 IL NUMERO DI SOPRALLUOGHI DI CONTROLLO</t>
  </si>
  <si>
    <t>NUOVO IMPIANTO</t>
  </si>
  <si>
    <t xml:space="preserve">
VARIANTE SOSTANZIALE</t>
  </si>
  <si>
    <t>RINNOVO ORDINARIA</t>
  </si>
  <si>
    <t>RINNOVO CON VARIANTE SOSTANZIALE</t>
  </si>
  <si>
    <t>RINNOVO CON VARIANTE NON SOSTANZIALE</t>
  </si>
  <si>
    <t>CAMBIO SEDE LEGALE O RAPPRESENTANTE  LEGALE</t>
  </si>
  <si>
    <t>CESSAZIONE</t>
  </si>
  <si>
    <t>1.1 ESAME DOCUMENTAZIONE AMMINISTRATIVA</t>
  </si>
  <si>
    <t>1.2 ESAME E VALUTAZIONE PROGETTO DEFINITIVO</t>
  </si>
  <si>
    <t>no</t>
  </si>
  <si>
    <t>1.3 SOPRALLUOGO PRELIMINARE</t>
  </si>
  <si>
    <t>1.4 SOPRALLUOGHI DI CONTROLLO (minimo 10)</t>
  </si>
  <si>
    <t>1.5 PREDISPOSIZIONE ATTI</t>
  </si>
  <si>
    <t>1.6 COLLAUDO FINALE</t>
  </si>
  <si>
    <t>max</t>
  </si>
  <si>
    <t>somma</t>
  </si>
  <si>
    <t>SOPRALLUOGHI DI CONTROLLO (minimo 10)</t>
  </si>
  <si>
    <t>segnare con "X" tipo istruttoria</t>
  </si>
  <si>
    <t>Ore non dipendenti dalle operazioni</t>
  </si>
  <si>
    <t>R13 - D15
E deposito temporaneo</t>
  </si>
  <si>
    <t>Autodemolitori</t>
  </si>
  <si>
    <t xml:space="preserve"> R12 - D13 limitatamente selezione/cernita</t>
  </si>
  <si>
    <t>R4 – R5</t>
  </si>
  <si>
    <t>R3
Compreso compostaggio</t>
  </si>
  <si>
    <t>D9
(CONSOLIDAMENTO/INERTIZZ)</t>
  </si>
  <si>
    <t>Totale ore</t>
  </si>
  <si>
    <t>segnare con "x" operazioni</t>
  </si>
  <si>
    <t>VARIANTE SOSTANZIALE</t>
  </si>
  <si>
    <t>Importo orario</t>
  </si>
  <si>
    <t>Totale oneri</t>
  </si>
  <si>
    <t>R13
(Stoccaggio)</t>
  </si>
  <si>
    <t>R13
(Stoccaggio RAEE e rifiuti d.lgs. 209/03)</t>
  </si>
  <si>
    <t>R 10
(Fanghi in agricoltura)</t>
  </si>
  <si>
    <t>R1
(Recupero energetico)</t>
  </si>
  <si>
    <t>1.4 SOPRALLUOGHI DI CONTROLLO (minimo 5)</t>
  </si>
  <si>
    <t>segnare con "X" un solo tipo di istruttoria</t>
  </si>
  <si>
    <t xml:space="preserve">R2 - R6 </t>
  </si>
  <si>
    <t>segnare con "x" una o più operazioni</t>
  </si>
  <si>
    <t xml:space="preserve">RINNOVO </t>
  </si>
  <si>
    <t>NOTE: TOLTO IL COLLAUDO FINALE PER:
NUOVO IMPIANTO
VARIANTE SOSTANZIALE
RINNOVO ISCRIZIONE</t>
  </si>
  <si>
    <t>NULLA OSTA SPANDIMENTO FANGHI</t>
  </si>
  <si>
    <t>COMUNICAZIONE SVOLGIMENTO CAMPAGNA CON IMPIANTO MOBILE</t>
  </si>
  <si>
    <t>AUTORIZZAZIONE IMPIANTO MOBILE</t>
  </si>
  <si>
    <t>VOLTURA</t>
  </si>
  <si>
    <t>Importo</t>
  </si>
  <si>
    <t>somma (questa colonna non viene usata)</t>
  </si>
  <si>
    <t>NO</t>
  </si>
  <si>
    <t>Ore previste</t>
  </si>
  <si>
    <t xml:space="preserve">Totale oneri:  </t>
  </si>
  <si>
    <t>Importo orario:</t>
  </si>
  <si>
    <t>Tabella utilizzata per le ore che dipendono dalle operazioni. Per queste viene presa la somma delle ore necessarie per ogni singola operazione richiesta</t>
  </si>
  <si>
    <t>Tabella utilizzata per le ore che non dipendono dalle operazioni. Per queste viene preso il massimo tra tutte le ore delle operazioni selezionate</t>
  </si>
  <si>
    <t xml:space="preserve">Città metropolitana di Milano - Calcolo degli oneri istruttori per l'autorizzazione </t>
  </si>
  <si>
    <t>Città metropolitana di Milano - Calcolo degli oneri istruttori per l'autorizzazione ART. 208</t>
  </si>
  <si>
    <t>Città metropolitana di Milano - Calcolo degli oneri istruttori per l'autorizzazione ART. 216</t>
  </si>
  <si>
    <t>Istruzioni per il pagamento degli oneri istruttori</t>
  </si>
  <si>
    <t>Utilizzando la seguente causale:</t>
  </si>
  <si>
    <t xml:space="preserve">Oneri ST051 [CODICE Pratica (CIP)] - [NOME AZIENDA] - [COMUNE INSEDIAMENTO]
es.: Oneri ST051 RI0123G - Canistracci &amp; Oil - Cusago
</t>
  </si>
  <si>
    <t>D8 - D9
(DEPURAZIONE) Nuovo impianto</t>
  </si>
  <si>
    <t>D8 - D9
(DEPURAZIONE) Impianto esistente</t>
  </si>
  <si>
    <t>Tabella utilizzata per le ore che non dipendono dalle operazioni. Per queste viene preso il massimo tra tutte le ore delle operazioni selezionate e non vengono cumulate</t>
  </si>
  <si>
    <t xml:space="preserve"> R12 (sola selezione/cernita) - D13 (sola selezione/cernita) - D14</t>
  </si>
  <si>
    <t>R2 - R6 - R7 - R8 - R9 - R11 – R12 (miscelazione) – 
D13 (miscelazione)</t>
  </si>
  <si>
    <t>Effettuare il versamento attraverso uno dei seguenti metodi:
bonifico sul CC IBAN IT86D0306901775000000100922 intestato a 
  "Città metropolitana di Milano' - Via Vivaio, 1 - 20122 Milano CF/Piva 08911820960"
o, versamento con bollettino postale c/c n. 52889201 intestato a
  “Tesoreria della città metropolitana di Milano - Via Vivaio, 1 - 20122 Milano”
o, unicamente per Enti Pubblici, girofondo in tesoreria unica presso Banca d'Italia n. conto
IT87W0100003245139300060133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</si>
</sst>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_-;\-* #,##0.00_-;_-* \-??_-;_-@_-"/>
    <numFmt numFmtId="165" formatCode="_-* #,##0_-;\-* #,##0_-;_-* \-??_-;_-@_-"/>
    <numFmt numFmtId="166" formatCode="&quot;€ &quot;#,##0.00"/>
    <numFmt numFmtId="167" formatCode="_-&quot;€ &quot;* #,##0.00_-;&quot;-€ &quot;* #,##0.00_-;_-&quot;€ &quot;* \-??_-;_-@_-"/>
    <numFmt numFmtId="168" formatCode="&quot;€ &quot;#,##0"/>
  </numFmts>
  <fonts count="12" x14ac:knownFonts="1">
    <font>
      <sz val="10"/>
      <name val="Arial"/>
      <family val="2"/>
    </font>
    <font>
      <sz val="9"/>
      <name val="Arial"/>
      <family val="2"/>
    </font>
    <font>
      <b/>
      <sz val="11"/>
      <name val="Arial"/>
      <family val="2"/>
    </font>
    <font>
      <sz val="11"/>
      <name val="Arial"/>
      <family val="2"/>
    </font>
    <font>
      <b/>
      <sz val="16"/>
      <name val="Arial"/>
      <family val="2"/>
    </font>
    <font>
      <b/>
      <sz val="9"/>
      <name val="Arial"/>
      <family val="2"/>
    </font>
    <font>
      <b/>
      <sz val="9"/>
      <color indexed="10"/>
      <name val="Arial"/>
      <family val="2"/>
    </font>
    <font>
      <sz val="10"/>
      <name val="Arial"/>
      <family val="2"/>
    </font>
    <font>
      <b/>
      <sz val="10"/>
      <name val="Arial"/>
      <family val="2"/>
    </font>
    <font>
      <sz val="10"/>
      <name val="Trebuchet MS"/>
      <family val="2"/>
    </font>
    <font>
      <sz val="11"/>
      <name val="Trebuchet MS"/>
      <family val="2"/>
    </font>
    <font>
      <b/>
      <sz val="14"/>
      <color rgb="FFFF0000"/>
      <name val="Arial"/>
      <family val="2"/>
    </font>
  </fonts>
  <fills count="8">
    <fill>
      <patternFill patternType="none"/>
    </fill>
    <fill>
      <patternFill patternType="gray125"/>
    </fill>
    <fill>
      <patternFill patternType="solid">
        <fgColor indexed="13"/>
        <bgColor indexed="34"/>
      </patternFill>
    </fill>
    <fill>
      <patternFill patternType="solid">
        <fgColor indexed="47"/>
        <bgColor indexed="22"/>
      </patternFill>
    </fill>
    <fill>
      <patternFill patternType="solid">
        <fgColor indexed="9"/>
        <bgColor indexed="26"/>
      </patternFill>
    </fill>
    <fill>
      <patternFill patternType="solid">
        <fgColor indexed="51"/>
        <bgColor indexed="13"/>
      </patternFill>
    </fill>
    <fill>
      <patternFill patternType="solid">
        <fgColor indexed="42"/>
        <bgColor indexed="27"/>
      </patternFill>
    </fill>
    <fill>
      <patternFill patternType="solid">
        <fgColor rgb="FFFFFF00"/>
        <bgColor indexed="64"/>
      </patternFill>
    </fill>
  </fills>
  <borders count="11">
    <border>
      <left/>
      <right/>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style="thin">
        <color indexed="8"/>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8"/>
      </right>
      <top/>
      <bottom/>
      <diagonal/>
    </border>
    <border>
      <left/>
      <right style="thin">
        <color indexed="8"/>
      </right>
      <top/>
      <bottom style="thin">
        <color indexed="8"/>
      </bottom>
      <diagonal/>
    </border>
  </borders>
  <cellStyleXfs count="4">
    <xf numFmtId="0" fontId="0" fillId="0" borderId="0"/>
    <xf numFmtId="164" fontId="7" fillId="0" borderId="0" applyFill="0" applyBorder="0" applyAlignment="0" applyProtection="0"/>
    <xf numFmtId="9" fontId="7" fillId="0" borderId="0" applyFill="0" applyBorder="0" applyAlignment="0" applyProtection="0"/>
    <xf numFmtId="167" fontId="7" fillId="0" borderId="0" applyFill="0" applyBorder="0" applyAlignment="0" applyProtection="0"/>
  </cellStyleXfs>
  <cellXfs count="93">
    <xf numFmtId="0" fontId="0" fillId="0" borderId="0" xfId="0"/>
    <xf numFmtId="0" fontId="1" fillId="0" borderId="0" xfId="0" applyFont="1" applyAlignment="1">
      <alignment horizontal="left" vertical="center"/>
    </xf>
    <xf numFmtId="0" fontId="1" fillId="0" borderId="0" xfId="0" applyFont="1" applyAlignment="1">
      <alignment horizontal="center" vertical="center"/>
    </xf>
    <xf numFmtId="0" fontId="4" fillId="0" borderId="0" xfId="0" applyFont="1" applyAlignment="1">
      <alignment horizontal="center" vertical="center"/>
    </xf>
    <xf numFmtId="0" fontId="2" fillId="0" borderId="0" xfId="0" applyFont="1" applyAlignment="1">
      <alignment horizontal="left" vertical="top" textRotation="90" wrapText="1"/>
    </xf>
    <xf numFmtId="0" fontId="4" fillId="0" borderId="0" xfId="0" applyFont="1" applyAlignment="1">
      <alignment horizontal="center" vertical="center" textRotation="90"/>
    </xf>
    <xf numFmtId="49" fontId="5" fillId="0" borderId="0" xfId="0" applyNumberFormat="1" applyFont="1" applyAlignment="1">
      <alignment horizontal="center" vertical="center" textRotation="90" wrapText="1"/>
    </xf>
    <xf numFmtId="0" fontId="1" fillId="0" borderId="0" xfId="0" applyFont="1" applyAlignment="1">
      <alignment horizontal="center" vertical="center" textRotation="90"/>
    </xf>
    <xf numFmtId="0" fontId="5" fillId="0" borderId="0" xfId="0" applyFont="1" applyAlignment="1">
      <alignment horizontal="left" vertical="center" textRotation="90" wrapText="1"/>
    </xf>
    <xf numFmtId="0" fontId="5" fillId="0" borderId="1" xfId="0" applyFont="1" applyBorder="1" applyAlignment="1">
      <alignment horizontal="center" vertical="center" textRotation="90" wrapText="1"/>
    </xf>
    <xf numFmtId="0" fontId="5" fillId="0" borderId="0" xfId="0" applyFont="1" applyAlignment="1">
      <alignment horizontal="center" vertical="center" textRotation="90" wrapText="1"/>
    </xf>
    <xf numFmtId="0" fontId="5" fillId="0" borderId="1" xfId="0" applyFont="1" applyBorder="1" applyAlignment="1">
      <alignment horizontal="left" vertical="center"/>
    </xf>
    <xf numFmtId="0" fontId="1" fillId="0" borderId="1" xfId="0" applyFont="1" applyBorder="1" applyAlignment="1">
      <alignment horizontal="center" vertical="center"/>
    </xf>
    <xf numFmtId="0" fontId="5" fillId="2" borderId="1" xfId="0" applyFont="1" applyFill="1" applyBorder="1" applyAlignment="1">
      <alignment horizontal="left" vertical="center"/>
    </xf>
    <xf numFmtId="0" fontId="1" fillId="2" borderId="1" xfId="0" applyFont="1" applyFill="1" applyBorder="1" applyAlignment="1">
      <alignment horizontal="center" vertical="center"/>
    </xf>
    <xf numFmtId="0" fontId="1" fillId="0" borderId="0" xfId="0" applyFont="1" applyAlignment="1">
      <alignment horizontal="left" vertical="center" wrapText="1"/>
    </xf>
    <xf numFmtId="0" fontId="2" fillId="0" borderId="0" xfId="0" applyFont="1" applyAlignment="1">
      <alignment horizontal="center"/>
    </xf>
    <xf numFmtId="0" fontId="5" fillId="3" borderId="0" xfId="0" applyFont="1" applyFill="1" applyAlignment="1">
      <alignment horizontal="left" vertical="center" wrapText="1"/>
    </xf>
    <xf numFmtId="0" fontId="5" fillId="0" borderId="2" xfId="0" applyFont="1" applyBorder="1" applyAlignment="1">
      <alignment horizontal="center" vertical="center" textRotation="90" wrapText="1"/>
    </xf>
    <xf numFmtId="0" fontId="5" fillId="0" borderId="3" xfId="0" applyFont="1" applyBorder="1" applyAlignment="1">
      <alignment horizontal="center" vertical="center" textRotation="90" wrapText="1"/>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11" fillId="0" borderId="0" xfId="0" applyFont="1" applyAlignment="1" applyProtection="1">
      <alignment vertical="center"/>
      <protection hidden="1"/>
    </xf>
    <xf numFmtId="0" fontId="11" fillId="0" borderId="0" xfId="0" applyFont="1" applyAlignment="1" applyProtection="1">
      <alignment horizontal="center" vertical="center"/>
      <protection hidden="1"/>
    </xf>
    <xf numFmtId="0" fontId="2" fillId="0" borderId="0" xfId="0" applyFont="1" applyAlignment="1" applyProtection="1">
      <alignment horizontal="left" vertical="top" textRotation="90" wrapText="1"/>
      <protection hidden="1"/>
    </xf>
    <xf numFmtId="0" fontId="4" fillId="0" borderId="0" xfId="0" applyFont="1" applyAlignment="1" applyProtection="1">
      <alignment horizontal="center" vertical="center" textRotation="90"/>
      <protection hidden="1"/>
    </xf>
    <xf numFmtId="49" fontId="5" fillId="0" borderId="0" xfId="0" applyNumberFormat="1" applyFont="1" applyAlignment="1" applyProtection="1">
      <alignment horizontal="center" vertical="center" textRotation="90" wrapText="1"/>
      <protection hidden="1"/>
    </xf>
    <xf numFmtId="0" fontId="0" fillId="0" borderId="0" xfId="0" applyProtection="1">
      <protection hidden="1"/>
    </xf>
    <xf numFmtId="0" fontId="5" fillId="0" borderId="0" xfId="0" applyFont="1" applyAlignment="1" applyProtection="1">
      <alignment horizontal="left" vertical="center" textRotation="90" wrapText="1"/>
      <protection hidden="1"/>
    </xf>
    <xf numFmtId="0" fontId="5" fillId="0" borderId="1" xfId="0" applyFont="1" applyBorder="1" applyAlignment="1" applyProtection="1">
      <alignment horizontal="center" vertical="center" textRotation="90" wrapText="1"/>
      <protection hidden="1"/>
    </xf>
    <xf numFmtId="0" fontId="5" fillId="0" borderId="0" xfId="0" applyFont="1" applyAlignment="1" applyProtection="1">
      <alignment horizontal="center" vertical="center" textRotation="90" wrapText="1"/>
      <protection hidden="1"/>
    </xf>
    <xf numFmtId="0" fontId="1" fillId="0" borderId="0" xfId="0" applyFont="1" applyAlignment="1" applyProtection="1">
      <alignment horizontal="left" vertical="center"/>
      <protection hidden="1"/>
    </xf>
    <xf numFmtId="0" fontId="1" fillId="0" borderId="0" xfId="0" applyFont="1" applyAlignment="1" applyProtection="1">
      <alignment horizontal="center" vertical="center"/>
      <protection hidden="1"/>
    </xf>
    <xf numFmtId="0" fontId="5" fillId="0" borderId="1" xfId="0" applyFont="1" applyBorder="1" applyAlignment="1" applyProtection="1">
      <alignment horizontal="left" vertical="center"/>
      <protection hidden="1"/>
    </xf>
    <xf numFmtId="0" fontId="1" fillId="0" borderId="1" xfId="0" applyFont="1" applyBorder="1" applyAlignment="1" applyProtection="1">
      <alignment horizontal="center" vertical="center"/>
      <protection hidden="1"/>
    </xf>
    <xf numFmtId="0" fontId="5" fillId="2" borderId="1" xfId="0" applyFont="1" applyFill="1" applyBorder="1" applyAlignment="1" applyProtection="1">
      <alignment horizontal="left" vertical="center"/>
      <protection hidden="1"/>
    </xf>
    <xf numFmtId="0" fontId="1" fillId="2" borderId="1" xfId="0" applyFont="1" applyFill="1" applyBorder="1" applyAlignment="1" applyProtection="1">
      <alignment horizontal="center" vertical="center"/>
      <protection hidden="1"/>
    </xf>
    <xf numFmtId="0" fontId="5" fillId="4" borderId="1" xfId="0" applyFont="1" applyFill="1" applyBorder="1" applyAlignment="1" applyProtection="1">
      <alignment horizontal="left" vertical="center"/>
      <protection hidden="1"/>
    </xf>
    <xf numFmtId="0" fontId="1" fillId="5" borderId="0" xfId="0" applyFont="1" applyFill="1" applyAlignment="1" applyProtection="1">
      <alignment horizontal="center" vertical="center"/>
      <protection hidden="1"/>
    </xf>
    <xf numFmtId="0" fontId="5" fillId="0" borderId="4" xfId="0" applyFont="1" applyBorder="1" applyAlignment="1" applyProtection="1">
      <alignment horizontal="center" vertical="center" textRotation="90" wrapText="1"/>
      <protection hidden="1"/>
    </xf>
    <xf numFmtId="0" fontId="5" fillId="0" borderId="5" xfId="0" applyFont="1" applyBorder="1" applyAlignment="1" applyProtection="1">
      <alignment horizontal="center" vertical="center" textRotation="90" wrapText="1"/>
      <protection hidden="1"/>
    </xf>
    <xf numFmtId="0" fontId="5" fillId="2" borderId="1" xfId="0" applyFont="1" applyFill="1" applyBorder="1" applyAlignment="1" applyProtection="1">
      <alignment horizontal="center" vertical="center" textRotation="90" wrapText="1"/>
      <protection hidden="1"/>
    </xf>
    <xf numFmtId="0" fontId="0" fillId="2" borderId="1" xfId="0" applyFill="1" applyBorder="1" applyProtection="1">
      <protection hidden="1"/>
    </xf>
    <xf numFmtId="0" fontId="5" fillId="0" borderId="1" xfId="0" applyFont="1" applyBorder="1" applyAlignment="1" applyProtection="1">
      <alignment horizontal="left" vertical="center" wrapText="1"/>
      <protection hidden="1"/>
    </xf>
    <xf numFmtId="165" fontId="0" fillId="0" borderId="1" xfId="1" applyNumberFormat="1" applyFont="1" applyFill="1" applyBorder="1" applyAlignment="1" applyProtection="1">
      <alignment horizontal="right" vertical="center"/>
      <protection hidden="1"/>
    </xf>
    <xf numFmtId="165" fontId="0" fillId="2" borderId="1" xfId="1" applyNumberFormat="1" applyFont="1" applyFill="1" applyBorder="1" applyAlignment="1" applyProtection="1">
      <alignment horizontal="right" vertical="center"/>
      <protection hidden="1"/>
    </xf>
    <xf numFmtId="0" fontId="5" fillId="0" borderId="0" xfId="0" applyFont="1" applyAlignment="1" applyProtection="1">
      <alignment horizontal="left" vertical="center" wrapText="1"/>
      <protection hidden="1"/>
    </xf>
    <xf numFmtId="166" fontId="1" fillId="2" borderId="1" xfId="0" applyNumberFormat="1" applyFont="1" applyFill="1" applyBorder="1" applyAlignment="1" applyProtection="1">
      <alignment horizontal="right" vertical="center"/>
      <protection hidden="1"/>
    </xf>
    <xf numFmtId="0" fontId="5" fillId="6" borderId="1" xfId="0" applyFont="1" applyFill="1" applyBorder="1" applyAlignment="1" applyProtection="1">
      <alignment horizontal="center" vertical="center" wrapText="1"/>
      <protection locked="0" hidden="1"/>
    </xf>
    <xf numFmtId="0" fontId="1" fillId="0" borderId="5" xfId="0" applyFont="1" applyBorder="1" applyAlignment="1" applyProtection="1">
      <alignment horizontal="center" vertical="center"/>
      <protection hidden="1"/>
    </xf>
    <xf numFmtId="0" fontId="5" fillId="4" borderId="0" xfId="0" applyFont="1" applyFill="1" applyAlignment="1" applyProtection="1">
      <alignment horizontal="left" vertical="center"/>
      <protection hidden="1"/>
    </xf>
    <xf numFmtId="0" fontId="5" fillId="6" borderId="1" xfId="0" applyFont="1" applyFill="1" applyBorder="1" applyAlignment="1" applyProtection="1">
      <alignment horizontal="center" vertical="center" textRotation="90" wrapText="1"/>
      <protection hidden="1"/>
    </xf>
    <xf numFmtId="165" fontId="7" fillId="2" borderId="1" xfId="1" applyNumberFormat="1" applyFill="1" applyBorder="1" applyAlignment="1" applyProtection="1">
      <alignment horizontal="right" vertical="center"/>
      <protection hidden="1"/>
    </xf>
    <xf numFmtId="166" fontId="1" fillId="2" borderId="3" xfId="0" applyNumberFormat="1" applyFont="1" applyFill="1" applyBorder="1" applyAlignment="1" applyProtection="1">
      <alignment horizontal="right" vertical="center"/>
      <protection hidden="1"/>
    </xf>
    <xf numFmtId="49" fontId="5" fillId="0" borderId="1" xfId="0" applyNumberFormat="1" applyFont="1" applyBorder="1" applyAlignment="1" applyProtection="1">
      <alignment horizontal="center" vertical="center" wrapText="1"/>
      <protection hidden="1"/>
    </xf>
    <xf numFmtId="0" fontId="8" fillId="0" borderId="0" xfId="0" applyFont="1" applyAlignment="1" applyProtection="1">
      <alignment horizontal="center" vertical="center" wrapText="1"/>
      <protection hidden="1"/>
    </xf>
    <xf numFmtId="0" fontId="8" fillId="0" borderId="0" xfId="0" applyFont="1" applyAlignment="1" applyProtection="1">
      <alignment vertical="center" wrapText="1"/>
      <protection hidden="1"/>
    </xf>
    <xf numFmtId="0" fontId="11" fillId="0" borderId="0" xfId="0" applyFont="1" applyProtection="1">
      <protection hidden="1"/>
    </xf>
    <xf numFmtId="0" fontId="8" fillId="0" borderId="0" xfId="0" applyFont="1" applyAlignment="1">
      <alignment horizontal="center" vertical="center" wrapText="1"/>
    </xf>
    <xf numFmtId="0" fontId="9" fillId="0" borderId="0" xfId="0" applyFont="1"/>
    <xf numFmtId="0" fontId="10" fillId="0" borderId="0" xfId="0" applyFont="1" applyAlignment="1" applyProtection="1">
      <alignment horizontal="left" vertical="top" wrapText="1"/>
      <protection hidden="1"/>
    </xf>
    <xf numFmtId="0" fontId="10" fillId="0" borderId="0" xfId="0" applyFont="1" applyAlignment="1" applyProtection="1">
      <alignment vertical="top" wrapText="1"/>
      <protection hidden="1"/>
    </xf>
    <xf numFmtId="0" fontId="10" fillId="0" borderId="0" xfId="0" applyFont="1" applyAlignment="1">
      <alignment vertical="center"/>
    </xf>
    <xf numFmtId="0" fontId="5" fillId="0" borderId="4" xfId="0" applyFont="1" applyBorder="1" applyAlignment="1">
      <alignment horizontal="center" vertical="center" textRotation="90" wrapText="1"/>
    </xf>
    <xf numFmtId="0" fontId="1" fillId="0" borderId="5" xfId="0" applyFont="1" applyBorder="1" applyAlignment="1">
      <alignment horizontal="center" vertical="center"/>
    </xf>
    <xf numFmtId="168" fontId="1" fillId="2" borderId="3" xfId="0" applyNumberFormat="1" applyFont="1" applyFill="1" applyBorder="1" applyAlignment="1" applyProtection="1">
      <alignment horizontal="right" vertical="center"/>
      <protection hidden="1"/>
    </xf>
    <xf numFmtId="0" fontId="2" fillId="0" borderId="0" xfId="0" applyFont="1" applyAlignment="1">
      <alignment horizontal="left" vertical="top" wrapText="1"/>
    </xf>
    <xf numFmtId="0" fontId="1" fillId="0" borderId="0" xfId="0" applyFont="1" applyAlignment="1">
      <alignment horizontal="left" vertical="center" wrapText="1"/>
    </xf>
    <xf numFmtId="0" fontId="2" fillId="0" borderId="0" xfId="0" applyFont="1" applyAlignment="1">
      <alignment horizontal="center"/>
    </xf>
    <xf numFmtId="0" fontId="1" fillId="7" borderId="6" xfId="0" applyFont="1" applyFill="1" applyBorder="1" applyAlignment="1" applyProtection="1">
      <alignment horizontal="center" vertical="center"/>
      <protection hidden="1"/>
    </xf>
    <xf numFmtId="0" fontId="1" fillId="7" borderId="7" xfId="0" applyFont="1" applyFill="1" applyBorder="1" applyAlignment="1" applyProtection="1">
      <alignment horizontal="center" vertical="center"/>
      <protection hidden="1"/>
    </xf>
    <xf numFmtId="0" fontId="1" fillId="7" borderId="8" xfId="0" applyFont="1" applyFill="1" applyBorder="1" applyAlignment="1" applyProtection="1">
      <alignment horizontal="center" vertical="center"/>
      <protection hidden="1"/>
    </xf>
    <xf numFmtId="0" fontId="0" fillId="0" borderId="9" xfId="0" applyBorder="1" applyAlignment="1" applyProtection="1">
      <alignment horizontal="center"/>
      <protection hidden="1"/>
    </xf>
    <xf numFmtId="0" fontId="0" fillId="0" borderId="10" xfId="0" applyBorder="1" applyAlignment="1" applyProtection="1">
      <alignment horizontal="center"/>
      <protection hidden="1"/>
    </xf>
    <xf numFmtId="0" fontId="5" fillId="2" borderId="6" xfId="0" applyFont="1" applyFill="1" applyBorder="1" applyAlignment="1" applyProtection="1">
      <alignment horizontal="right" vertical="center" wrapText="1"/>
      <protection hidden="1"/>
    </xf>
    <xf numFmtId="0" fontId="5" fillId="2" borderId="7" xfId="0" applyFont="1" applyFill="1" applyBorder="1" applyAlignment="1" applyProtection="1">
      <alignment horizontal="right" vertical="center" wrapText="1"/>
      <protection hidden="1"/>
    </xf>
    <xf numFmtId="0" fontId="5" fillId="2" borderId="8" xfId="0" applyFont="1" applyFill="1" applyBorder="1" applyAlignment="1" applyProtection="1">
      <alignment horizontal="right" vertical="center" wrapText="1"/>
      <protection hidden="1"/>
    </xf>
    <xf numFmtId="0" fontId="8" fillId="0" borderId="0" xfId="0" applyFont="1" applyAlignment="1" applyProtection="1">
      <alignment horizontal="center" vertical="center" wrapText="1"/>
      <protection hidden="1"/>
    </xf>
    <xf numFmtId="0" fontId="5" fillId="6" borderId="1" xfId="0" applyFont="1" applyFill="1" applyBorder="1" applyAlignment="1" applyProtection="1">
      <alignment horizontal="center" vertical="center" wrapText="1"/>
      <protection hidden="1"/>
    </xf>
    <xf numFmtId="0" fontId="5" fillId="6" borderId="4" xfId="0" applyFont="1" applyFill="1" applyBorder="1" applyAlignment="1" applyProtection="1">
      <alignment horizontal="center" vertical="center" textRotation="90" wrapText="1"/>
      <protection hidden="1"/>
    </xf>
    <xf numFmtId="0" fontId="5" fillId="6" borderId="5" xfId="0" applyFont="1" applyFill="1" applyBorder="1" applyAlignment="1" applyProtection="1">
      <alignment horizontal="center" vertical="center" textRotation="90" wrapText="1"/>
      <protection hidden="1"/>
    </xf>
    <xf numFmtId="0" fontId="5" fillId="2" borderId="4" xfId="0" applyFont="1" applyFill="1" applyBorder="1" applyAlignment="1" applyProtection="1">
      <alignment horizontal="center" vertical="center" textRotation="90" wrapText="1"/>
      <protection hidden="1"/>
    </xf>
    <xf numFmtId="0" fontId="5" fillId="2" borderId="5" xfId="0" applyFont="1" applyFill="1" applyBorder="1" applyAlignment="1" applyProtection="1">
      <alignment horizontal="center" vertical="center" textRotation="90" wrapText="1"/>
      <protection hidden="1"/>
    </xf>
    <xf numFmtId="0" fontId="5" fillId="0" borderId="4" xfId="0" applyFont="1" applyBorder="1" applyAlignment="1" applyProtection="1">
      <alignment horizontal="center" vertical="center" textRotation="90" wrapText="1"/>
      <protection hidden="1"/>
    </xf>
    <xf numFmtId="0" fontId="5" fillId="0" borderId="5" xfId="0" applyFont="1" applyBorder="1" applyAlignment="1" applyProtection="1">
      <alignment horizontal="center" vertical="center" textRotation="90" wrapText="1"/>
      <protection hidden="1"/>
    </xf>
    <xf numFmtId="0" fontId="5" fillId="2" borderId="1" xfId="0" applyFont="1" applyFill="1" applyBorder="1" applyAlignment="1" applyProtection="1">
      <alignment horizontal="center" vertical="center" wrapText="1"/>
      <protection hidden="1"/>
    </xf>
    <xf numFmtId="0" fontId="11" fillId="0" borderId="0" xfId="0" applyFont="1" applyAlignment="1" applyProtection="1">
      <alignment horizontal="center" vertical="center"/>
      <protection hidden="1"/>
    </xf>
    <xf numFmtId="0" fontId="5" fillId="6" borderId="6" xfId="0" applyFont="1" applyFill="1" applyBorder="1" applyAlignment="1" applyProtection="1">
      <alignment horizontal="center" vertical="center" wrapText="1"/>
      <protection hidden="1"/>
    </xf>
    <xf numFmtId="0" fontId="5" fillId="6" borderId="7" xfId="0" applyFont="1" applyFill="1" applyBorder="1" applyAlignment="1" applyProtection="1">
      <alignment horizontal="center" vertical="center" wrapText="1"/>
      <protection hidden="1"/>
    </xf>
    <xf numFmtId="0" fontId="5" fillId="6" borderId="8" xfId="0" applyFont="1" applyFill="1" applyBorder="1" applyAlignment="1" applyProtection="1">
      <alignment horizontal="center" vertical="center" wrapText="1"/>
      <protection hidden="1"/>
    </xf>
    <xf numFmtId="0" fontId="10" fillId="0" borderId="0" xfId="0" applyFont="1" applyAlignment="1" applyProtection="1">
      <alignment horizontal="left" vertical="top" wrapText="1"/>
      <protection hidden="1"/>
    </xf>
  </cellXfs>
  <cellStyles count="4">
    <cellStyle name="Migliaia" xfId="1" builtinId="3"/>
    <cellStyle name="Normale" xfId="0" builtinId="0"/>
    <cellStyle name="Percentuale 2" xfId="2" xr:uid="{00000000-0005-0000-0000-000002000000}"/>
    <cellStyle name="Valuta 2" xfId="3"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17</xdr:row>
      <xdr:rowOff>19050</xdr:rowOff>
    </xdr:from>
    <xdr:to>
      <xdr:col>1</xdr:col>
      <xdr:colOff>609600</xdr:colOff>
      <xdr:row>18</xdr:row>
      <xdr:rowOff>19050</xdr:rowOff>
    </xdr:to>
    <xdr:pic>
      <xdr:nvPicPr>
        <xdr:cNvPr id="1048" name="Picture 139">
          <a:extLst>
            <a:ext uri="{FF2B5EF4-FFF2-40B4-BE49-F238E27FC236}">
              <a16:creationId xmlns:a16="http://schemas.microsoft.com/office/drawing/2014/main" id="{00000000-0008-0000-0100-00001804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0" y="19050"/>
          <a:ext cx="733425" cy="904875"/>
        </a:xfrm>
        <a:prstGeom prst="rect">
          <a:avLst/>
        </a:prstGeom>
        <a:noFill/>
        <a:ln w="1">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18</xdr:row>
      <xdr:rowOff>0</xdr:rowOff>
    </xdr:from>
    <xdr:to>
      <xdr:col>1</xdr:col>
      <xdr:colOff>600075</xdr:colOff>
      <xdr:row>19</xdr:row>
      <xdr:rowOff>0</xdr:rowOff>
    </xdr:to>
    <xdr:pic>
      <xdr:nvPicPr>
        <xdr:cNvPr id="2070" name="Picture 139">
          <a:extLst>
            <a:ext uri="{FF2B5EF4-FFF2-40B4-BE49-F238E27FC236}">
              <a16:creationId xmlns:a16="http://schemas.microsoft.com/office/drawing/2014/main" id="{00000000-0008-0000-0200-00001608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0" y="0"/>
          <a:ext cx="733425" cy="904875"/>
        </a:xfrm>
        <a:prstGeom prst="rect">
          <a:avLst/>
        </a:prstGeom>
        <a:noFill/>
        <a:ln w="1">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733425</xdr:colOff>
      <xdr:row>0</xdr:row>
      <xdr:rowOff>904875</xdr:rowOff>
    </xdr:to>
    <xdr:pic>
      <xdr:nvPicPr>
        <xdr:cNvPr id="3089" name="Picture 139">
          <a:extLst>
            <a:ext uri="{FF2B5EF4-FFF2-40B4-BE49-F238E27FC236}">
              <a16:creationId xmlns:a16="http://schemas.microsoft.com/office/drawing/2014/main" id="{00000000-0008-0000-0400-0000110C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0" y="0"/>
          <a:ext cx="733425" cy="904875"/>
        </a:xfrm>
        <a:prstGeom prst="rect">
          <a:avLst/>
        </a:prstGeom>
        <a:noFill/>
        <a:ln w="1">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Web\inlinea\aua\modelli\OneriAUAWeb.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iepilogo DGR per art 208"/>
      <sheetName val="calcolo oneri ART. 208"/>
      <sheetName val="Riepilogo ONERI AUA"/>
      <sheetName val="Scarichi Provincia"/>
      <sheetName val="Scarichi ATO ProvMI"/>
      <sheetName val="Scarichi ATO MI"/>
      <sheetName val="Scarichi - GESTORE IDRICO"/>
      <sheetName val="Scarichi - ARPA"/>
      <sheetName val="Emissioni ART. 269"/>
      <sheetName val="Emissioni ART. 272"/>
      <sheetName val="Rifiuti ART. 216"/>
      <sheetName val="RIEPIOLOGO dgr PER ART 216"/>
    </sheetNames>
    <sheetDataSet>
      <sheetData sheetId="0"/>
      <sheetData sheetId="1"/>
      <sheetData sheetId="2"/>
      <sheetData sheetId="3"/>
      <sheetData sheetId="4">
        <row r="23">
          <cell r="B23" t="str">
            <v>(*) Ai sensi della DGR n. X/3827 del 14/07/2015 nei casi in cui sia stata richiesta l’AUA per la scadenza di un titolo relativo ad una matrice ambientale diversa dagli scarichi in pubblica fognatura e qualora l’Autorità d’Ambito ritenga di dover effettuar</v>
          </cell>
        </row>
        <row r="24">
          <cell r="B24" t="str">
            <v xml:space="preserve">
Si ricorda che potrebbe essere necessario procedere al pagamento degli oneri per il rilascio del parere del Gestore del Servizio Idrico Integrato.
Nel caso di presenza di sostanze pericolose potrebbe anche essere necessario il pagamento degli oneri per i</v>
          </cell>
        </row>
      </sheetData>
      <sheetData sheetId="5"/>
      <sheetData sheetId="6">
        <row r="4">
          <cell r="L4" t="str">
            <v>Milano</v>
          </cell>
        </row>
        <row r="5">
          <cell r="L5" t="str">
            <v>Settimo Milanese</v>
          </cell>
        </row>
        <row r="6">
          <cell r="L6" t="str">
            <v>Altri Comuni della Provincia di Milano</v>
          </cell>
        </row>
      </sheetData>
      <sheetData sheetId="7">
        <row r="8">
          <cell r="K8" t="str">
            <v>Sì</v>
          </cell>
        </row>
        <row r="9">
          <cell r="K9" t="str">
            <v>No</v>
          </cell>
        </row>
      </sheetData>
      <sheetData sheetId="8"/>
      <sheetData sheetId="9"/>
      <sheetData sheetId="10"/>
      <sheetData sheetId="11"/>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oglio1"/>
  <dimension ref="A1:R16"/>
  <sheetViews>
    <sheetView zoomScale="115" zoomScaleNormal="115" workbookViewId="0">
      <selection sqref="A1:C1"/>
    </sheetView>
  </sheetViews>
  <sheetFormatPr defaultColWidth="9.109375" defaultRowHeight="13.2" x14ac:dyDescent="0.25"/>
  <cols>
    <col min="1" max="1" width="47.44140625" style="1" customWidth="1"/>
    <col min="2" max="2" width="7.6640625" style="2" customWidth="1"/>
    <col min="3" max="5" width="5.5546875" style="2" customWidth="1"/>
    <col min="6" max="6" width="1.44140625" style="2" customWidth="1"/>
    <col min="7" max="9" width="6.33203125" style="2" customWidth="1"/>
    <col min="10" max="10" width="6.33203125" customWidth="1"/>
    <col min="11" max="18" width="6.33203125" style="2" customWidth="1"/>
    <col min="19" max="16384" width="9.109375" style="2"/>
  </cols>
  <sheetData>
    <row r="1" spans="1:18" ht="69" customHeight="1" x14ac:dyDescent="0.25">
      <c r="A1" s="68" t="s">
        <v>0</v>
      </c>
      <c r="B1" s="68"/>
      <c r="C1" s="68"/>
      <c r="D1" s="3"/>
      <c r="E1" s="3"/>
      <c r="F1" s="3"/>
      <c r="G1" s="3"/>
      <c r="H1" s="3"/>
      <c r="I1" s="3"/>
      <c r="K1" s="3"/>
      <c r="L1" s="3"/>
      <c r="M1" s="3"/>
    </row>
    <row r="2" spans="1:18" s="7" customFormat="1" ht="36" customHeight="1" x14ac:dyDescent="0.25">
      <c r="A2" s="4"/>
      <c r="B2" s="4"/>
      <c r="C2" s="4"/>
      <c r="D2" s="5"/>
      <c r="E2" s="5"/>
      <c r="F2" s="5"/>
      <c r="G2" s="6" t="s">
        <v>1</v>
      </c>
      <c r="H2" s="6" t="s">
        <v>2</v>
      </c>
      <c r="I2" s="6" t="s">
        <v>3</v>
      </c>
      <c r="J2" s="6" t="s">
        <v>4</v>
      </c>
      <c r="K2" s="6" t="s">
        <v>5</v>
      </c>
      <c r="L2" s="6" t="s">
        <v>6</v>
      </c>
      <c r="M2" s="6" t="s">
        <v>7</v>
      </c>
      <c r="N2" s="6" t="s">
        <v>8</v>
      </c>
      <c r="O2" s="6" t="s">
        <v>9</v>
      </c>
      <c r="P2" s="6" t="s">
        <v>10</v>
      </c>
      <c r="Q2" s="6" t="s">
        <v>11</v>
      </c>
      <c r="R2" s="6" t="s">
        <v>12</v>
      </c>
    </row>
    <row r="3" spans="1:18" s="10" customFormat="1" ht="169.5" customHeight="1" x14ac:dyDescent="0.25">
      <c r="A3" s="8"/>
      <c r="B3" s="9" t="s">
        <v>13</v>
      </c>
      <c r="C3" s="9" t="s">
        <v>14</v>
      </c>
      <c r="D3" s="9" t="s">
        <v>15</v>
      </c>
      <c r="E3" s="9" t="s">
        <v>16</v>
      </c>
      <c r="G3" s="9" t="s">
        <v>17</v>
      </c>
      <c r="H3" s="9" t="s">
        <v>18</v>
      </c>
      <c r="I3" s="9" t="s">
        <v>19</v>
      </c>
      <c r="J3" s="9" t="s">
        <v>20</v>
      </c>
      <c r="K3" s="9" t="s">
        <v>21</v>
      </c>
      <c r="L3" s="9" t="s">
        <v>22</v>
      </c>
      <c r="M3" s="9" t="s">
        <v>23</v>
      </c>
      <c r="N3" s="9" t="s">
        <v>24</v>
      </c>
      <c r="O3" s="9" t="s">
        <v>25</v>
      </c>
      <c r="P3" s="9" t="s">
        <v>26</v>
      </c>
      <c r="Q3" s="9" t="s">
        <v>27</v>
      </c>
      <c r="R3" s="9" t="s">
        <v>28</v>
      </c>
    </row>
    <row r="4" spans="1:18" ht="20.25" customHeight="1" x14ac:dyDescent="0.25">
      <c r="A4" s="11" t="s">
        <v>29</v>
      </c>
      <c r="B4" s="12" t="s">
        <v>30</v>
      </c>
      <c r="C4" s="12" t="s">
        <v>30</v>
      </c>
      <c r="D4" s="12" t="s">
        <v>30</v>
      </c>
      <c r="E4" s="12" t="s">
        <v>30</v>
      </c>
      <c r="G4" s="12">
        <v>1</v>
      </c>
      <c r="H4" s="12">
        <v>1</v>
      </c>
      <c r="I4" s="12">
        <v>1</v>
      </c>
      <c r="J4" s="12">
        <v>1</v>
      </c>
      <c r="K4" s="12">
        <v>1</v>
      </c>
      <c r="L4" s="12">
        <v>1</v>
      </c>
      <c r="M4" s="12">
        <v>1</v>
      </c>
      <c r="N4" s="12">
        <v>1</v>
      </c>
      <c r="O4" s="12">
        <v>1</v>
      </c>
      <c r="P4" s="12">
        <v>1</v>
      </c>
      <c r="Q4" s="12">
        <v>1</v>
      </c>
      <c r="R4" s="12">
        <v>1</v>
      </c>
    </row>
    <row r="5" spans="1:18" ht="20.25" customHeight="1" x14ac:dyDescent="0.25">
      <c r="A5" s="13" t="s">
        <v>31</v>
      </c>
      <c r="B5" s="12" t="s">
        <v>30</v>
      </c>
      <c r="C5" s="12"/>
      <c r="D5" s="12" t="s">
        <v>30</v>
      </c>
      <c r="E5" s="12"/>
      <c r="G5" s="14">
        <v>3</v>
      </c>
      <c r="H5" s="14">
        <v>2</v>
      </c>
      <c r="I5" s="14">
        <v>3</v>
      </c>
      <c r="J5" s="14">
        <v>3</v>
      </c>
      <c r="K5" s="14">
        <v>4</v>
      </c>
      <c r="L5" s="14">
        <v>2</v>
      </c>
      <c r="M5" s="14">
        <v>4</v>
      </c>
      <c r="N5" s="14">
        <v>4</v>
      </c>
      <c r="O5" s="14">
        <v>8</v>
      </c>
      <c r="P5" s="14">
        <v>4</v>
      </c>
      <c r="Q5" s="14">
        <v>5</v>
      </c>
      <c r="R5" s="14">
        <v>8</v>
      </c>
    </row>
    <row r="6" spans="1:18" ht="20.25" customHeight="1" x14ac:dyDescent="0.25">
      <c r="A6" s="11" t="s">
        <v>32</v>
      </c>
      <c r="B6" s="12" t="s">
        <v>30</v>
      </c>
      <c r="C6" s="12"/>
      <c r="D6" s="12"/>
      <c r="E6" s="12"/>
      <c r="G6" s="12">
        <v>2</v>
      </c>
      <c r="H6" s="12">
        <v>2</v>
      </c>
      <c r="I6" s="12">
        <v>2</v>
      </c>
      <c r="J6" s="12">
        <v>2</v>
      </c>
      <c r="K6" s="12">
        <v>2</v>
      </c>
      <c r="L6" s="12">
        <v>2</v>
      </c>
      <c r="M6" s="12">
        <v>2</v>
      </c>
      <c r="N6" s="12">
        <v>4</v>
      </c>
      <c r="O6" s="12">
        <v>4</v>
      </c>
      <c r="P6" s="12" t="s">
        <v>33</v>
      </c>
      <c r="Q6" s="12">
        <v>2</v>
      </c>
      <c r="R6" s="12">
        <v>2</v>
      </c>
    </row>
    <row r="7" spans="1:18" ht="20.25" customHeight="1" x14ac:dyDescent="0.25">
      <c r="A7" s="11" t="s">
        <v>34</v>
      </c>
      <c r="B7" s="12"/>
      <c r="C7" s="12" t="s">
        <v>30</v>
      </c>
      <c r="D7" s="12"/>
      <c r="E7" s="12"/>
      <c r="G7" s="12">
        <f>4*10</f>
        <v>40</v>
      </c>
      <c r="H7" s="12">
        <f>4*10</f>
        <v>40</v>
      </c>
      <c r="I7" s="12">
        <f>4*10</f>
        <v>40</v>
      </c>
      <c r="J7" s="12">
        <f>4*10</f>
        <v>40</v>
      </c>
      <c r="K7" s="12">
        <f>4*10</f>
        <v>40</v>
      </c>
      <c r="L7" s="12">
        <f>6*10</f>
        <v>60</v>
      </c>
      <c r="M7" s="12">
        <f>4*10</f>
        <v>40</v>
      </c>
      <c r="N7" s="12">
        <f>5*10</f>
        <v>50</v>
      </c>
      <c r="O7" s="12">
        <f>8*10</f>
        <v>80</v>
      </c>
      <c r="P7" s="12">
        <f>4*10</f>
        <v>40</v>
      </c>
      <c r="Q7" s="12">
        <f>6*10</f>
        <v>60</v>
      </c>
      <c r="R7" s="12">
        <f>6*10</f>
        <v>60</v>
      </c>
    </row>
    <row r="8" spans="1:18" ht="20.25" customHeight="1" x14ac:dyDescent="0.25">
      <c r="A8" s="11" t="s">
        <v>35</v>
      </c>
      <c r="B8" s="12" t="s">
        <v>30</v>
      </c>
      <c r="C8" s="12" t="s">
        <v>30</v>
      </c>
      <c r="D8" s="12" t="s">
        <v>30</v>
      </c>
      <c r="E8" s="12" t="s">
        <v>30</v>
      </c>
      <c r="G8" s="12">
        <v>2</v>
      </c>
      <c r="H8" s="12">
        <v>2</v>
      </c>
      <c r="I8" s="12">
        <v>2</v>
      </c>
      <c r="J8" s="12">
        <v>2</v>
      </c>
      <c r="K8" s="12">
        <v>2</v>
      </c>
      <c r="L8" s="12">
        <v>2</v>
      </c>
      <c r="M8" s="12">
        <v>3</v>
      </c>
      <c r="N8" s="12">
        <v>2</v>
      </c>
      <c r="O8" s="12">
        <v>4</v>
      </c>
      <c r="P8" s="12">
        <v>2</v>
      </c>
      <c r="Q8" s="12">
        <v>2</v>
      </c>
      <c r="R8" s="12">
        <v>2</v>
      </c>
    </row>
    <row r="9" spans="1:18" ht="20.25" customHeight="1" x14ac:dyDescent="0.25">
      <c r="A9" s="13" t="s">
        <v>36</v>
      </c>
      <c r="B9" s="12" t="s">
        <v>30</v>
      </c>
      <c r="C9" s="12"/>
      <c r="D9" s="12"/>
      <c r="E9" s="12"/>
      <c r="G9" s="14">
        <v>4</v>
      </c>
      <c r="H9" s="14">
        <v>4</v>
      </c>
      <c r="I9" s="14">
        <v>4</v>
      </c>
      <c r="J9" s="14">
        <v>4</v>
      </c>
      <c r="K9" s="14">
        <v>4</v>
      </c>
      <c r="L9" s="14">
        <v>4</v>
      </c>
      <c r="M9" s="14">
        <v>4</v>
      </c>
      <c r="N9" s="14">
        <v>6</v>
      </c>
      <c r="O9" s="14">
        <v>16</v>
      </c>
      <c r="P9" s="14" t="s">
        <v>37</v>
      </c>
      <c r="Q9" s="14">
        <v>4</v>
      </c>
      <c r="R9" s="14">
        <v>16</v>
      </c>
    </row>
    <row r="11" spans="1:18" ht="57.75" customHeight="1" x14ac:dyDescent="0.25">
      <c r="A11" s="69" t="s">
        <v>38</v>
      </c>
      <c r="B11" s="69"/>
      <c r="C11" s="69"/>
      <c r="D11" s="69"/>
      <c r="E11" s="69"/>
      <c r="F11" s="69"/>
      <c r="G11" s="69"/>
    </row>
    <row r="12" spans="1:18" ht="12.75" customHeight="1" x14ac:dyDescent="0.25">
      <c r="A12" s="15"/>
      <c r="B12" s="15"/>
      <c r="C12" s="15"/>
      <c r="D12" s="15"/>
      <c r="E12" s="15"/>
      <c r="F12" s="15"/>
    </row>
    <row r="13" spans="1:18" ht="13.8" x14ac:dyDescent="0.25">
      <c r="A13" s="1" t="s">
        <v>39</v>
      </c>
      <c r="J13" s="70" t="s">
        <v>40</v>
      </c>
      <c r="K13" s="70"/>
      <c r="L13" s="16"/>
      <c r="M13" s="16"/>
    </row>
    <row r="15" spans="1:18" ht="24" x14ac:dyDescent="0.25">
      <c r="A15" s="17" t="s">
        <v>41</v>
      </c>
    </row>
    <row r="16" spans="1:18" x14ac:dyDescent="0.25">
      <c r="K16" s="2">
        <f>60.65*6</f>
        <v>363.9</v>
      </c>
    </row>
  </sheetData>
  <sheetProtection password="EA1E" sheet="1" objects="1" scenarios="1"/>
  <mergeCells count="3">
    <mergeCell ref="A1:C1"/>
    <mergeCell ref="A11:G11"/>
    <mergeCell ref="J13:K13"/>
  </mergeCells>
  <printOptions horizontalCentered="1"/>
  <pageMargins left="0.19652777777777777" right="0.19652777777777777" top="0.39374999999999999" bottom="0.39374999999999999" header="0.51180555555555551" footer="0.51180555555555551"/>
  <pageSetup paperSize="9" firstPageNumber="0" orientation="landscape" horizontalDpi="300"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oglio2">
    <pageSetUpPr fitToPage="1"/>
  </sheetPr>
  <dimension ref="A1:Z46"/>
  <sheetViews>
    <sheetView showGridLines="0" showRowColHeaders="0" tabSelected="1" topLeftCell="A24" workbookViewId="0">
      <selection activeCell="G29" sqref="G29"/>
    </sheetView>
  </sheetViews>
  <sheetFormatPr defaultColWidth="0" defaultRowHeight="13.2" zeroHeight="1" x14ac:dyDescent="0.25"/>
  <cols>
    <col min="1" max="1" width="1.88671875" style="29" customWidth="1"/>
    <col min="2" max="2" width="57.5546875" style="29" customWidth="1"/>
    <col min="3" max="3" width="6.109375" style="29" customWidth="1"/>
    <col min="4" max="4" width="9.109375" style="29" customWidth="1"/>
    <col min="5" max="5" width="12.109375" style="29" customWidth="1"/>
    <col min="6" max="6" width="9.109375" style="29" customWidth="1"/>
    <col min="7" max="18" width="7.109375" style="29" customWidth="1"/>
    <col min="19" max="19" width="2.44140625" style="29" customWidth="1"/>
    <col min="20" max="26" width="8.5546875" style="29" hidden="1" customWidth="1"/>
    <col min="27" max="16384" width="0" style="29" hidden="1"/>
  </cols>
  <sheetData>
    <row r="1" spans="2:26" ht="23.25" hidden="1" customHeight="1" x14ac:dyDescent="0.25">
      <c r="B1" s="26"/>
      <c r="C1" s="26"/>
      <c r="D1" s="26"/>
      <c r="E1" s="27"/>
      <c r="F1" s="26"/>
      <c r="G1" s="26"/>
      <c r="H1" s="26"/>
      <c r="I1" s="27"/>
      <c r="J1" s="27"/>
      <c r="K1" s="27"/>
      <c r="L1" s="27"/>
      <c r="M1" s="27"/>
      <c r="N1" s="28" t="s">
        <v>1</v>
      </c>
      <c r="O1" s="28" t="s">
        <v>2</v>
      </c>
      <c r="P1" s="28" t="s">
        <v>3</v>
      </c>
      <c r="Q1" s="28" t="s">
        <v>4</v>
      </c>
      <c r="R1" s="28" t="s">
        <v>5</v>
      </c>
      <c r="S1" s="6" t="s">
        <v>6</v>
      </c>
      <c r="T1" s="6" t="s">
        <v>7</v>
      </c>
      <c r="U1" s="6" t="s">
        <v>8</v>
      </c>
      <c r="V1" s="6" t="s">
        <v>9</v>
      </c>
      <c r="W1" s="6" t="s">
        <v>10</v>
      </c>
      <c r="X1" s="6" t="s">
        <v>11</v>
      </c>
      <c r="Y1" s="6" t="s">
        <v>12</v>
      </c>
      <c r="Z1"/>
    </row>
    <row r="2" spans="2:26" ht="122.25" hidden="1" customHeight="1" x14ac:dyDescent="0.25">
      <c r="B2" s="30"/>
      <c r="C2" s="31" t="s">
        <v>42</v>
      </c>
      <c r="D2" s="31" t="s">
        <v>43</v>
      </c>
      <c r="E2" s="31" t="s">
        <v>15</v>
      </c>
      <c r="F2" s="31" t="s">
        <v>44</v>
      </c>
      <c r="G2" s="31" t="s">
        <v>45</v>
      </c>
      <c r="H2" s="31" t="s">
        <v>46</v>
      </c>
      <c r="I2" s="31" t="s">
        <v>16</v>
      </c>
      <c r="J2" s="31" t="s">
        <v>47</v>
      </c>
      <c r="K2" s="31" t="s">
        <v>48</v>
      </c>
      <c r="L2" s="32"/>
      <c r="M2" s="32"/>
      <c r="N2" s="41" t="s">
        <v>61</v>
      </c>
      <c r="O2" s="41" t="s">
        <v>62</v>
      </c>
      <c r="P2" s="41" t="s">
        <v>63</v>
      </c>
      <c r="Q2" s="41" t="s">
        <v>64</v>
      </c>
      <c r="R2" s="41" t="s">
        <v>65</v>
      </c>
      <c r="S2" s="65" t="s">
        <v>22</v>
      </c>
      <c r="T2" s="65" t="s">
        <v>23</v>
      </c>
      <c r="U2" s="65" t="s">
        <v>24</v>
      </c>
      <c r="V2" s="65" t="s">
        <v>25</v>
      </c>
      <c r="W2" s="65" t="s">
        <v>100</v>
      </c>
      <c r="X2" s="65" t="s">
        <v>27</v>
      </c>
      <c r="Y2" s="65" t="s">
        <v>28</v>
      </c>
      <c r="Z2" s="65" t="s">
        <v>101</v>
      </c>
    </row>
    <row r="3" spans="2:26" hidden="1" x14ac:dyDescent="0.25">
      <c r="B3" s="33" t="s">
        <v>92</v>
      </c>
      <c r="C3" s="34"/>
      <c r="D3" s="34"/>
      <c r="E3" s="34"/>
      <c r="F3" s="34"/>
      <c r="G3" s="34"/>
      <c r="H3" s="34"/>
      <c r="I3" s="34"/>
      <c r="J3" s="34"/>
      <c r="K3" s="34"/>
      <c r="L3" s="34"/>
      <c r="M3" s="33"/>
      <c r="N3" s="71" t="s">
        <v>89</v>
      </c>
      <c r="O3" s="72"/>
      <c r="P3" s="72"/>
      <c r="Q3" s="72"/>
      <c r="R3" s="72"/>
      <c r="S3" s="72"/>
      <c r="T3" s="72"/>
      <c r="U3" s="72"/>
      <c r="V3" s="72"/>
      <c r="W3" s="72"/>
      <c r="X3" s="72"/>
      <c r="Y3" s="72"/>
      <c r="Z3" s="73"/>
    </row>
    <row r="4" spans="2:26" hidden="1" x14ac:dyDescent="0.25">
      <c r="B4" s="35" t="s">
        <v>49</v>
      </c>
      <c r="C4" s="36" t="s">
        <v>88</v>
      </c>
      <c r="D4" s="36" t="s">
        <v>88</v>
      </c>
      <c r="E4" s="36" t="s">
        <v>88</v>
      </c>
      <c r="F4" s="36" t="s">
        <v>88</v>
      </c>
      <c r="G4" s="36" t="s">
        <v>88</v>
      </c>
      <c r="H4" s="36" t="s">
        <v>88</v>
      </c>
      <c r="I4" s="36" t="s">
        <v>88</v>
      </c>
      <c r="J4" s="36" t="s">
        <v>88</v>
      </c>
      <c r="K4" s="36" t="s">
        <v>88</v>
      </c>
      <c r="L4" s="34"/>
      <c r="M4" s="34"/>
      <c r="N4" s="51">
        <v>1</v>
      </c>
      <c r="O4" s="51">
        <v>1</v>
      </c>
      <c r="P4" s="51">
        <v>1</v>
      </c>
      <c r="Q4" s="51">
        <v>1</v>
      </c>
      <c r="R4" s="51">
        <v>1</v>
      </c>
      <c r="S4" s="66">
        <v>1</v>
      </c>
      <c r="T4" s="66">
        <v>1</v>
      </c>
      <c r="U4" s="66">
        <v>1</v>
      </c>
      <c r="V4" s="66">
        <v>1</v>
      </c>
      <c r="W4" s="66">
        <v>1</v>
      </c>
      <c r="X4" s="66">
        <v>1</v>
      </c>
      <c r="Y4" s="66">
        <v>1</v>
      </c>
      <c r="Z4" s="66">
        <v>1</v>
      </c>
    </row>
    <row r="5" spans="2:26" hidden="1" x14ac:dyDescent="0.25">
      <c r="B5" s="37" t="s">
        <v>50</v>
      </c>
      <c r="C5" s="36" t="s">
        <v>30</v>
      </c>
      <c r="D5" s="36" t="s">
        <v>30</v>
      </c>
      <c r="E5" s="36" t="s">
        <v>30</v>
      </c>
      <c r="F5" s="36" t="s">
        <v>51</v>
      </c>
      <c r="G5" s="36" t="s">
        <v>30</v>
      </c>
      <c r="H5" s="36" t="s">
        <v>30</v>
      </c>
      <c r="I5" s="36" t="s">
        <v>51</v>
      </c>
      <c r="J5" s="36" t="s">
        <v>51</v>
      </c>
      <c r="K5" s="36" t="s">
        <v>51</v>
      </c>
      <c r="L5" s="34"/>
      <c r="M5" s="34"/>
      <c r="N5" s="38">
        <v>3</v>
      </c>
      <c r="O5" s="38">
        <v>2</v>
      </c>
      <c r="P5" s="38">
        <v>3</v>
      </c>
      <c r="Q5" s="38">
        <v>3</v>
      </c>
      <c r="R5" s="38">
        <v>4</v>
      </c>
      <c r="S5" s="14">
        <v>2</v>
      </c>
      <c r="T5" s="14">
        <v>4</v>
      </c>
      <c r="U5" s="14">
        <v>4</v>
      </c>
      <c r="V5" s="14">
        <v>8</v>
      </c>
      <c r="W5" s="14">
        <v>4</v>
      </c>
      <c r="X5" s="14">
        <v>5</v>
      </c>
      <c r="Y5" s="14">
        <v>8</v>
      </c>
      <c r="Z5" s="14">
        <v>4</v>
      </c>
    </row>
    <row r="6" spans="2:26" hidden="1" x14ac:dyDescent="0.25">
      <c r="B6" s="35" t="s">
        <v>52</v>
      </c>
      <c r="C6" s="36" t="s">
        <v>88</v>
      </c>
      <c r="D6" s="36" t="s">
        <v>88</v>
      </c>
      <c r="E6" s="36" t="s">
        <v>88</v>
      </c>
      <c r="F6" s="36" t="s">
        <v>88</v>
      </c>
      <c r="G6" s="36" t="s">
        <v>88</v>
      </c>
      <c r="H6" s="36" t="s">
        <v>88</v>
      </c>
      <c r="I6" s="36" t="s">
        <v>88</v>
      </c>
      <c r="J6" s="36" t="s">
        <v>88</v>
      </c>
      <c r="K6" s="36" t="s">
        <v>88</v>
      </c>
      <c r="L6" s="34"/>
      <c r="M6" s="34"/>
      <c r="N6" s="36">
        <v>2</v>
      </c>
      <c r="O6" s="36">
        <v>2</v>
      </c>
      <c r="P6" s="36">
        <v>2</v>
      </c>
      <c r="Q6" s="36">
        <v>2</v>
      </c>
      <c r="R6" s="36">
        <v>2</v>
      </c>
      <c r="S6" s="12">
        <v>2</v>
      </c>
      <c r="T6" s="12">
        <v>2</v>
      </c>
      <c r="U6" s="12">
        <v>4</v>
      </c>
      <c r="V6" s="12">
        <v>4</v>
      </c>
      <c r="W6" s="12">
        <v>4</v>
      </c>
      <c r="X6" s="12">
        <v>2</v>
      </c>
      <c r="Y6" s="12">
        <v>2</v>
      </c>
      <c r="Z6" s="12">
        <v>2</v>
      </c>
    </row>
    <row r="7" spans="2:26" hidden="1" x14ac:dyDescent="0.25">
      <c r="B7" s="35" t="s">
        <v>53</v>
      </c>
      <c r="C7" s="36" t="s">
        <v>88</v>
      </c>
      <c r="D7" s="36" t="s">
        <v>88</v>
      </c>
      <c r="E7" s="36" t="s">
        <v>88</v>
      </c>
      <c r="F7" s="36" t="s">
        <v>88</v>
      </c>
      <c r="G7" s="36" t="s">
        <v>88</v>
      </c>
      <c r="H7" s="36" t="s">
        <v>88</v>
      </c>
      <c r="I7" s="36" t="s">
        <v>88</v>
      </c>
      <c r="J7" s="36" t="s">
        <v>88</v>
      </c>
      <c r="K7" s="36" t="s">
        <v>88</v>
      </c>
      <c r="L7" s="34"/>
      <c r="M7" s="34"/>
      <c r="N7" s="36">
        <f>4*10</f>
        <v>40</v>
      </c>
      <c r="O7" s="36">
        <f>4*10</f>
        <v>40</v>
      </c>
      <c r="P7" s="36">
        <f>4*10</f>
        <v>40</v>
      </c>
      <c r="Q7" s="36">
        <f>4*10</f>
        <v>40</v>
      </c>
      <c r="R7" s="36">
        <f>4*10</f>
        <v>40</v>
      </c>
      <c r="S7" s="12">
        <f>6*10</f>
        <v>60</v>
      </c>
      <c r="T7" s="12">
        <f>4*10</f>
        <v>40</v>
      </c>
      <c r="U7" s="12">
        <f>5*10</f>
        <v>50</v>
      </c>
      <c r="V7" s="12">
        <f>8*10</f>
        <v>80</v>
      </c>
      <c r="W7" s="12">
        <f>4*10</f>
        <v>40</v>
      </c>
      <c r="X7" s="12">
        <f>6*10</f>
        <v>60</v>
      </c>
      <c r="Y7" s="12">
        <f>6*10</f>
        <v>60</v>
      </c>
      <c r="Z7" s="12">
        <f>4*10</f>
        <v>40</v>
      </c>
    </row>
    <row r="8" spans="2:26" hidden="1" x14ac:dyDescent="0.25">
      <c r="B8" s="35" t="s">
        <v>54</v>
      </c>
      <c r="C8" s="36" t="s">
        <v>88</v>
      </c>
      <c r="D8" s="36" t="s">
        <v>88</v>
      </c>
      <c r="E8" s="36" t="s">
        <v>88</v>
      </c>
      <c r="F8" s="36" t="s">
        <v>88</v>
      </c>
      <c r="G8" s="36" t="s">
        <v>88</v>
      </c>
      <c r="H8" s="36" t="s">
        <v>88</v>
      </c>
      <c r="I8" s="36" t="s">
        <v>88</v>
      </c>
      <c r="J8" s="36" t="s">
        <v>88</v>
      </c>
      <c r="K8" s="36" t="s">
        <v>88</v>
      </c>
      <c r="L8" s="34"/>
      <c r="M8" s="34"/>
      <c r="N8" s="36">
        <v>2</v>
      </c>
      <c r="O8" s="36">
        <v>2</v>
      </c>
      <c r="P8" s="36">
        <v>2</v>
      </c>
      <c r="Q8" s="36">
        <v>2</v>
      </c>
      <c r="R8" s="36">
        <v>2</v>
      </c>
      <c r="S8" s="12">
        <v>2</v>
      </c>
      <c r="T8" s="12">
        <v>3</v>
      </c>
      <c r="U8" s="12">
        <v>2</v>
      </c>
      <c r="V8" s="12">
        <v>4</v>
      </c>
      <c r="W8" s="12">
        <v>2</v>
      </c>
      <c r="X8" s="12">
        <v>2</v>
      </c>
      <c r="Y8" s="12">
        <v>2</v>
      </c>
      <c r="Z8" s="12">
        <v>2</v>
      </c>
    </row>
    <row r="9" spans="2:26" hidden="1" x14ac:dyDescent="0.25">
      <c r="B9" s="37" t="s">
        <v>55</v>
      </c>
      <c r="C9" s="36" t="s">
        <v>30</v>
      </c>
      <c r="D9" s="36" t="s">
        <v>30</v>
      </c>
      <c r="E9" s="36" t="s">
        <v>51</v>
      </c>
      <c r="F9" s="36" t="s">
        <v>51</v>
      </c>
      <c r="G9" s="36" t="s">
        <v>51</v>
      </c>
      <c r="H9" s="36" t="s">
        <v>51</v>
      </c>
      <c r="I9" s="36" t="s">
        <v>51</v>
      </c>
      <c r="J9" s="36" t="s">
        <v>51</v>
      </c>
      <c r="K9" s="36" t="s">
        <v>51</v>
      </c>
      <c r="L9" s="34"/>
      <c r="M9" s="34"/>
      <c r="N9" s="38">
        <v>4</v>
      </c>
      <c r="O9" s="38">
        <v>4</v>
      </c>
      <c r="P9" s="38">
        <v>4</v>
      </c>
      <c r="Q9" s="38">
        <v>4</v>
      </c>
      <c r="R9" s="38">
        <v>4</v>
      </c>
      <c r="S9" s="14">
        <v>4</v>
      </c>
      <c r="T9" s="14">
        <v>4</v>
      </c>
      <c r="U9" s="14">
        <v>6</v>
      </c>
      <c r="V9" s="14">
        <v>16</v>
      </c>
      <c r="W9" s="14">
        <v>6</v>
      </c>
      <c r="X9" s="14">
        <v>4</v>
      </c>
      <c r="Y9" s="14">
        <v>16</v>
      </c>
      <c r="Z9" s="14">
        <v>4</v>
      </c>
    </row>
    <row r="10" spans="2:26" hidden="1" x14ac:dyDescent="0.25">
      <c r="B10" s="33" t="s">
        <v>102</v>
      </c>
      <c r="C10" s="34"/>
      <c r="D10" s="34"/>
      <c r="E10" s="34"/>
      <c r="F10" s="34"/>
      <c r="G10" s="34"/>
      <c r="H10" s="34"/>
      <c r="I10" s="34"/>
      <c r="J10" s="34"/>
      <c r="K10" s="34"/>
      <c r="L10" s="34" t="s">
        <v>56</v>
      </c>
      <c r="M10" s="33" t="s">
        <v>87</v>
      </c>
      <c r="N10" s="34"/>
      <c r="O10" s="34"/>
      <c r="P10" s="34"/>
      <c r="Q10" s="34"/>
      <c r="R10" s="34"/>
      <c r="S10" s="2"/>
      <c r="T10" s="2"/>
      <c r="U10" s="2"/>
      <c r="V10" s="2"/>
      <c r="W10" s="2"/>
      <c r="X10" s="2"/>
      <c r="Y10" s="2"/>
      <c r="Z10" s="2"/>
    </row>
    <row r="11" spans="2:26" hidden="1" x14ac:dyDescent="0.25">
      <c r="B11" s="39" t="s">
        <v>29</v>
      </c>
      <c r="C11" s="36" t="s">
        <v>30</v>
      </c>
      <c r="D11" s="36" t="s">
        <v>30</v>
      </c>
      <c r="E11" s="36" t="s">
        <v>30</v>
      </c>
      <c r="F11" s="36" t="s">
        <v>30</v>
      </c>
      <c r="G11" s="36" t="s">
        <v>30</v>
      </c>
      <c r="H11" s="36" t="s">
        <v>30</v>
      </c>
      <c r="I11" s="36" t="s">
        <v>30</v>
      </c>
      <c r="J11" s="36" t="s">
        <v>30</v>
      </c>
      <c r="K11" s="36" t="s">
        <v>30</v>
      </c>
      <c r="L11" s="34">
        <f t="shared" ref="L11:L16" si="0">MAX(N11:Y11)</f>
        <v>0</v>
      </c>
      <c r="M11" s="40"/>
      <c r="N11" s="36">
        <f t="shared" ref="N11:N16" si="1">IF(G$27="X",N4,0)</f>
        <v>0</v>
      </c>
      <c r="O11" s="36">
        <f t="shared" ref="O11:O16" si="2">IF(H$27="X",O4,0)</f>
        <v>0</v>
      </c>
      <c r="P11" s="36">
        <f t="shared" ref="P11:P16" si="3">IF(I$27="X",P4,0)</f>
        <v>0</v>
      </c>
      <c r="Q11" s="36">
        <f t="shared" ref="Q11:Q16" si="4">IF(J$27="X",Q4,0)</f>
        <v>0</v>
      </c>
      <c r="R11" s="36">
        <f t="shared" ref="R11:R16" si="5">IF(K$27="X",R4,0)</f>
        <v>0</v>
      </c>
      <c r="S11" s="36">
        <f t="shared" ref="S11:S16" si="6">IF(L$27="X",S4,0)</f>
        <v>0</v>
      </c>
      <c r="T11" s="36">
        <f t="shared" ref="T11:T16" si="7">IF(M$27="X",T4,0)</f>
        <v>0</v>
      </c>
      <c r="U11" s="36">
        <f t="shared" ref="U11:U16" si="8">IF(N$27="X",U4,0)</f>
        <v>0</v>
      </c>
      <c r="V11" s="36">
        <f t="shared" ref="V11:V16" si="9">IF(O$27="X",V4,0)</f>
        <v>0</v>
      </c>
      <c r="W11" s="36">
        <f t="shared" ref="W11:W16" si="10">IF(P$27="X",W4,0)</f>
        <v>0</v>
      </c>
      <c r="X11" s="36">
        <f t="shared" ref="X11:X16" si="11">IF(Q$27="X",X4,0)</f>
        <v>0</v>
      </c>
      <c r="Y11" s="36">
        <f t="shared" ref="Y11:Y16" si="12">IF(R$27="X",Y4,0)</f>
        <v>0</v>
      </c>
      <c r="Z11"/>
    </row>
    <row r="12" spans="2:26" hidden="1" x14ac:dyDescent="0.25">
      <c r="B12" s="39" t="s">
        <v>31</v>
      </c>
      <c r="C12" s="36" t="s">
        <v>88</v>
      </c>
      <c r="D12" s="36" t="s">
        <v>88</v>
      </c>
      <c r="E12" s="36" t="s">
        <v>88</v>
      </c>
      <c r="F12" s="36" t="s">
        <v>88</v>
      </c>
      <c r="G12" s="36" t="s">
        <v>88</v>
      </c>
      <c r="H12" s="36" t="s">
        <v>88</v>
      </c>
      <c r="I12" s="36" t="s">
        <v>88</v>
      </c>
      <c r="J12" s="36" t="s">
        <v>88</v>
      </c>
      <c r="K12" s="36" t="s">
        <v>88</v>
      </c>
      <c r="L12" s="40">
        <f t="shared" si="0"/>
        <v>0</v>
      </c>
      <c r="M12" s="34">
        <f>SUM(N12:R12)</f>
        <v>0</v>
      </c>
      <c r="N12" s="36">
        <f t="shared" si="1"/>
        <v>0</v>
      </c>
      <c r="O12" s="36">
        <f t="shared" si="2"/>
        <v>0</v>
      </c>
      <c r="P12" s="36">
        <f t="shared" si="3"/>
        <v>0</v>
      </c>
      <c r="Q12" s="36">
        <f t="shared" si="4"/>
        <v>0</v>
      </c>
      <c r="R12" s="36">
        <f t="shared" si="5"/>
        <v>0</v>
      </c>
      <c r="S12" s="36">
        <f t="shared" si="6"/>
        <v>0</v>
      </c>
      <c r="T12" s="36">
        <f t="shared" si="7"/>
        <v>0</v>
      </c>
      <c r="U12" s="36">
        <f t="shared" si="8"/>
        <v>0</v>
      </c>
      <c r="V12" s="36">
        <f t="shared" si="9"/>
        <v>0</v>
      </c>
      <c r="W12" s="36">
        <f t="shared" si="10"/>
        <v>0</v>
      </c>
      <c r="X12" s="36">
        <f t="shared" si="11"/>
        <v>0</v>
      </c>
      <c r="Y12" s="36">
        <f t="shared" si="12"/>
        <v>0</v>
      </c>
      <c r="Z12"/>
    </row>
    <row r="13" spans="2:26" hidden="1" x14ac:dyDescent="0.25">
      <c r="B13" s="39" t="s">
        <v>32</v>
      </c>
      <c r="C13" s="36" t="s">
        <v>30</v>
      </c>
      <c r="D13" s="36" t="s">
        <v>30</v>
      </c>
      <c r="E13" s="36" t="s">
        <v>51</v>
      </c>
      <c r="F13" s="36" t="s">
        <v>51</v>
      </c>
      <c r="G13" s="36" t="s">
        <v>30</v>
      </c>
      <c r="H13" s="36" t="s">
        <v>51</v>
      </c>
      <c r="I13" s="36" t="s">
        <v>51</v>
      </c>
      <c r="J13" s="36" t="s">
        <v>51</v>
      </c>
      <c r="K13" s="36" t="s">
        <v>51</v>
      </c>
      <c r="L13" s="34">
        <f t="shared" si="0"/>
        <v>0</v>
      </c>
      <c r="M13" s="40"/>
      <c r="N13" s="36">
        <f t="shared" si="1"/>
        <v>0</v>
      </c>
      <c r="O13" s="36">
        <f t="shared" si="2"/>
        <v>0</v>
      </c>
      <c r="P13" s="36">
        <f t="shared" si="3"/>
        <v>0</v>
      </c>
      <c r="Q13" s="36">
        <f t="shared" si="4"/>
        <v>0</v>
      </c>
      <c r="R13" s="36">
        <f t="shared" si="5"/>
        <v>0</v>
      </c>
      <c r="S13" s="36">
        <f t="shared" si="6"/>
        <v>0</v>
      </c>
      <c r="T13" s="36">
        <f t="shared" si="7"/>
        <v>0</v>
      </c>
      <c r="U13" s="36">
        <f t="shared" si="8"/>
        <v>0</v>
      </c>
      <c r="V13" s="36">
        <f t="shared" si="9"/>
        <v>0</v>
      </c>
      <c r="W13" s="36">
        <f t="shared" si="10"/>
        <v>0</v>
      </c>
      <c r="X13" s="36">
        <f t="shared" si="11"/>
        <v>0</v>
      </c>
      <c r="Y13" s="36">
        <f t="shared" si="12"/>
        <v>0</v>
      </c>
      <c r="Z13"/>
    </row>
    <row r="14" spans="2:26" hidden="1" x14ac:dyDescent="0.25">
      <c r="B14" s="39" t="s">
        <v>58</v>
      </c>
      <c r="C14" s="36" t="s">
        <v>51</v>
      </c>
      <c r="D14" s="36" t="s">
        <v>51</v>
      </c>
      <c r="E14" s="36" t="s">
        <v>51</v>
      </c>
      <c r="F14" s="36" t="s">
        <v>30</v>
      </c>
      <c r="G14" s="36" t="s">
        <v>30</v>
      </c>
      <c r="H14" s="36" t="s">
        <v>30</v>
      </c>
      <c r="I14" s="36" t="s">
        <v>51</v>
      </c>
      <c r="J14" s="36" t="s">
        <v>51</v>
      </c>
      <c r="K14" s="36" t="s">
        <v>51</v>
      </c>
      <c r="L14" s="34">
        <f t="shared" si="0"/>
        <v>0</v>
      </c>
      <c r="M14" s="40"/>
      <c r="N14" s="36">
        <f t="shared" si="1"/>
        <v>0</v>
      </c>
      <c r="O14" s="36">
        <f t="shared" si="2"/>
        <v>0</v>
      </c>
      <c r="P14" s="36">
        <f t="shared" si="3"/>
        <v>0</v>
      </c>
      <c r="Q14" s="36">
        <f t="shared" si="4"/>
        <v>0</v>
      </c>
      <c r="R14" s="36">
        <f t="shared" si="5"/>
        <v>0</v>
      </c>
      <c r="S14" s="36">
        <f t="shared" si="6"/>
        <v>0</v>
      </c>
      <c r="T14" s="36">
        <f t="shared" si="7"/>
        <v>0</v>
      </c>
      <c r="U14" s="36">
        <f t="shared" si="8"/>
        <v>0</v>
      </c>
      <c r="V14" s="36">
        <f t="shared" si="9"/>
        <v>0</v>
      </c>
      <c r="W14" s="36">
        <f t="shared" si="10"/>
        <v>0</v>
      </c>
      <c r="X14" s="36">
        <f t="shared" si="11"/>
        <v>0</v>
      </c>
      <c r="Y14" s="36">
        <f t="shared" si="12"/>
        <v>0</v>
      </c>
      <c r="Z14"/>
    </row>
    <row r="15" spans="2:26" hidden="1" x14ac:dyDescent="0.25">
      <c r="B15" s="39" t="s">
        <v>35</v>
      </c>
      <c r="C15" s="36" t="s">
        <v>30</v>
      </c>
      <c r="D15" s="36" t="s">
        <v>30</v>
      </c>
      <c r="E15" s="36" t="s">
        <v>30</v>
      </c>
      <c r="F15" s="36" t="s">
        <v>30</v>
      </c>
      <c r="G15" s="36" t="s">
        <v>30</v>
      </c>
      <c r="H15" s="36" t="s">
        <v>30</v>
      </c>
      <c r="I15" s="36" t="s">
        <v>30</v>
      </c>
      <c r="J15" s="36" t="s">
        <v>51</v>
      </c>
      <c r="K15" s="36" t="s">
        <v>30</v>
      </c>
      <c r="L15" s="34">
        <f t="shared" si="0"/>
        <v>0</v>
      </c>
      <c r="M15" s="40"/>
      <c r="N15" s="36">
        <f t="shared" si="1"/>
        <v>0</v>
      </c>
      <c r="O15" s="36">
        <f t="shared" si="2"/>
        <v>0</v>
      </c>
      <c r="P15" s="36">
        <f t="shared" si="3"/>
        <v>0</v>
      </c>
      <c r="Q15" s="36">
        <f t="shared" si="4"/>
        <v>0</v>
      </c>
      <c r="R15" s="36">
        <f t="shared" si="5"/>
        <v>0</v>
      </c>
      <c r="S15" s="36">
        <f t="shared" si="6"/>
        <v>0</v>
      </c>
      <c r="T15" s="36">
        <f t="shared" si="7"/>
        <v>0</v>
      </c>
      <c r="U15" s="36">
        <f t="shared" si="8"/>
        <v>0</v>
      </c>
      <c r="V15" s="36">
        <f t="shared" si="9"/>
        <v>0</v>
      </c>
      <c r="W15" s="36">
        <f t="shared" si="10"/>
        <v>0</v>
      </c>
      <c r="X15" s="36">
        <f t="shared" si="11"/>
        <v>0</v>
      </c>
      <c r="Y15" s="36">
        <f t="shared" si="12"/>
        <v>0</v>
      </c>
      <c r="Z15"/>
    </row>
    <row r="16" spans="2:26" hidden="1" x14ac:dyDescent="0.25">
      <c r="B16" s="39" t="s">
        <v>36</v>
      </c>
      <c r="C16" s="36" t="s">
        <v>88</v>
      </c>
      <c r="D16" s="36" t="s">
        <v>88</v>
      </c>
      <c r="E16" s="36" t="s">
        <v>88</v>
      </c>
      <c r="F16" s="36" t="s">
        <v>88</v>
      </c>
      <c r="G16" s="36" t="s">
        <v>88</v>
      </c>
      <c r="H16" s="36" t="s">
        <v>88</v>
      </c>
      <c r="I16" s="36" t="s">
        <v>88</v>
      </c>
      <c r="J16" s="36" t="s">
        <v>88</v>
      </c>
      <c r="K16" s="36" t="s">
        <v>88</v>
      </c>
      <c r="L16" s="40">
        <f t="shared" si="0"/>
        <v>0</v>
      </c>
      <c r="M16" s="34">
        <f>SUM(N16:R16)</f>
        <v>0</v>
      </c>
      <c r="N16" s="36">
        <f t="shared" si="1"/>
        <v>0</v>
      </c>
      <c r="O16" s="36">
        <f t="shared" si="2"/>
        <v>0</v>
      </c>
      <c r="P16" s="36">
        <f t="shared" si="3"/>
        <v>0</v>
      </c>
      <c r="Q16" s="36">
        <f t="shared" si="4"/>
        <v>0</v>
      </c>
      <c r="R16" s="36">
        <f t="shared" si="5"/>
        <v>0</v>
      </c>
      <c r="S16" s="36">
        <f t="shared" si="6"/>
        <v>0</v>
      </c>
      <c r="T16" s="36">
        <f t="shared" si="7"/>
        <v>0</v>
      </c>
      <c r="U16" s="36">
        <f t="shared" si="8"/>
        <v>0</v>
      </c>
      <c r="V16" s="36">
        <f t="shared" si="9"/>
        <v>0</v>
      </c>
      <c r="W16" s="36">
        <f t="shared" si="10"/>
        <v>0</v>
      </c>
      <c r="X16" s="36">
        <f t="shared" si="11"/>
        <v>0</v>
      </c>
      <c r="Y16" s="36">
        <f t="shared" si="12"/>
        <v>0</v>
      </c>
      <c r="Z16"/>
    </row>
    <row r="17" spans="1:19" hidden="1" x14ac:dyDescent="0.25">
      <c r="B17" s="52"/>
      <c r="C17" s="34"/>
      <c r="D17" s="34"/>
      <c r="E17" s="34"/>
      <c r="F17" s="34"/>
      <c r="G17" s="34"/>
      <c r="H17" s="34"/>
      <c r="I17" s="34"/>
      <c r="J17" s="34"/>
      <c r="K17" s="34"/>
      <c r="L17" s="58"/>
      <c r="M17" s="34"/>
      <c r="N17" s="34"/>
      <c r="O17" s="34"/>
      <c r="P17" s="34"/>
      <c r="Q17" s="34"/>
      <c r="R17" s="34"/>
    </row>
    <row r="18" spans="1:19" ht="71.25" customHeight="1" x14ac:dyDescent="0.25">
      <c r="A18" s="79" t="s">
        <v>95</v>
      </c>
      <c r="B18" s="79"/>
      <c r="C18" s="79"/>
      <c r="D18" s="79"/>
      <c r="E18" s="79"/>
      <c r="F18" s="79"/>
      <c r="G18" s="79"/>
      <c r="H18" s="79"/>
      <c r="I18" s="79"/>
      <c r="J18" s="79"/>
      <c r="K18" s="58"/>
      <c r="L18" s="58"/>
      <c r="M18" s="58"/>
      <c r="N18" s="58"/>
      <c r="O18" s="58"/>
      <c r="P18" s="58"/>
      <c r="Q18" s="58"/>
      <c r="R18" s="58"/>
    </row>
    <row r="19" spans="1:19" x14ac:dyDescent="0.25">
      <c r="A19" s="57"/>
      <c r="B19" s="57"/>
      <c r="C19" s="57"/>
      <c r="D19" s="57"/>
      <c r="E19" s="57"/>
      <c r="F19" s="57"/>
      <c r="G19" s="57"/>
      <c r="H19" s="57"/>
      <c r="I19" s="57"/>
      <c r="J19" s="57"/>
      <c r="K19" s="57"/>
      <c r="L19" s="57"/>
      <c r="M19" s="57"/>
      <c r="N19" s="57"/>
      <c r="O19" s="57"/>
      <c r="P19" s="57"/>
      <c r="Q19" s="57"/>
      <c r="R19" s="57"/>
      <c r="S19" s="58"/>
    </row>
    <row r="20" spans="1:19" ht="82.5" customHeight="1" x14ac:dyDescent="0.3">
      <c r="C20" s="53" t="s">
        <v>59</v>
      </c>
      <c r="D20" s="43" t="s">
        <v>67</v>
      </c>
      <c r="E20" s="43" t="s">
        <v>86</v>
      </c>
      <c r="G20" s="59" t="str">
        <f>IF(B44+B45=0,"Inserire un tipo di istruttoria",IF(B44+B45&gt;1,"Inserire un solo tipo di istruttoria",IF(AND(B45=1,B46=0),"Inserire almeno un tipo operazione","")))</f>
        <v>Inserire un tipo di istruttoria</v>
      </c>
      <c r="S20" s="57"/>
    </row>
    <row r="21" spans="1:19" x14ac:dyDescent="0.25">
      <c r="B21" s="45" t="s">
        <v>82</v>
      </c>
      <c r="C21" s="50"/>
      <c r="D21" s="54" t="str">
        <f>IF($C21&lt;&gt;"",3,"")</f>
        <v/>
      </c>
      <c r="E21" s="67" t="str">
        <f>IF($C21&lt;&gt;"",D21*ImportoOrario,"")</f>
        <v/>
      </c>
    </row>
    <row r="22" spans="1:19" ht="24" x14ac:dyDescent="0.25">
      <c r="B22" s="45" t="s">
        <v>83</v>
      </c>
      <c r="C22" s="50"/>
      <c r="D22" s="54" t="str">
        <f>IF($C22&lt;&gt;"","","")</f>
        <v/>
      </c>
      <c r="E22" s="67" t="str">
        <f>IF($C22&lt;&gt;"",282,"")</f>
        <v/>
      </c>
    </row>
    <row r="23" spans="1:19" x14ac:dyDescent="0.25">
      <c r="B23" s="45" t="s">
        <v>84</v>
      </c>
      <c r="C23" s="50"/>
      <c r="D23" s="54" t="str">
        <f>IF($C23&lt;&gt;"","","")</f>
        <v/>
      </c>
      <c r="E23" s="67" t="str">
        <f>IF($C23&lt;&gt;"",563,"")</f>
        <v/>
      </c>
    </row>
    <row r="24" spans="1:19" ht="17.25" customHeight="1" x14ac:dyDescent="0.25">
      <c r="G24" s="80" t="s">
        <v>68</v>
      </c>
      <c r="H24" s="80"/>
      <c r="I24" s="80"/>
      <c r="J24" s="80"/>
      <c r="K24" s="80"/>
      <c r="L24" s="80"/>
      <c r="M24" s="80"/>
      <c r="N24" s="80"/>
      <c r="O24" s="80"/>
      <c r="P24" s="80"/>
      <c r="Q24" s="80"/>
      <c r="R24" s="80"/>
    </row>
    <row r="25" spans="1:19" x14ac:dyDescent="0.25">
      <c r="G25" s="56" t="s">
        <v>1</v>
      </c>
      <c r="H25" s="56" t="s">
        <v>2</v>
      </c>
      <c r="I25" s="56" t="s">
        <v>3</v>
      </c>
      <c r="J25" s="56" t="s">
        <v>4</v>
      </c>
      <c r="K25" s="56" t="s">
        <v>5</v>
      </c>
      <c r="L25" s="56" t="s">
        <v>6</v>
      </c>
      <c r="M25" s="56" t="s">
        <v>7</v>
      </c>
      <c r="N25" s="56" t="s">
        <v>8</v>
      </c>
      <c r="O25" s="56" t="s">
        <v>9</v>
      </c>
      <c r="P25" s="56" t="s">
        <v>10</v>
      </c>
      <c r="Q25" s="56" t="s">
        <v>11</v>
      </c>
      <c r="R25" s="56" t="s">
        <v>12</v>
      </c>
    </row>
    <row r="26" spans="1:19" ht="133.5" customHeight="1" x14ac:dyDescent="0.25">
      <c r="B26" s="74"/>
      <c r="C26" s="81" t="s">
        <v>59</v>
      </c>
      <c r="D26" s="83" t="s">
        <v>67</v>
      </c>
      <c r="E26" s="83" t="s">
        <v>86</v>
      </c>
      <c r="F26" s="85" t="s">
        <v>60</v>
      </c>
      <c r="G26" s="31" t="s">
        <v>61</v>
      </c>
      <c r="H26" s="31" t="s">
        <v>62</v>
      </c>
      <c r="I26" s="31" t="s">
        <v>103</v>
      </c>
      <c r="J26" s="31" t="s">
        <v>64</v>
      </c>
      <c r="K26" s="31" t="s">
        <v>65</v>
      </c>
      <c r="L26" s="31" t="s">
        <v>22</v>
      </c>
      <c r="M26" s="31" t="s">
        <v>104</v>
      </c>
      <c r="N26" s="31" t="s">
        <v>24</v>
      </c>
      <c r="O26" s="31" t="s">
        <v>25</v>
      </c>
      <c r="P26" s="31" t="s">
        <v>26</v>
      </c>
      <c r="Q26" s="31" t="s">
        <v>66</v>
      </c>
      <c r="R26" s="31" t="s">
        <v>28</v>
      </c>
    </row>
    <row r="27" spans="1:19" ht="26.25" customHeight="1" x14ac:dyDescent="0.25">
      <c r="B27" s="75"/>
      <c r="C27" s="82"/>
      <c r="D27" s="84"/>
      <c r="E27" s="84"/>
      <c r="F27" s="86"/>
      <c r="G27" s="50"/>
      <c r="H27" s="50"/>
      <c r="I27" s="50"/>
      <c r="J27" s="50"/>
      <c r="K27" s="50"/>
      <c r="L27" s="50"/>
      <c r="M27" s="50"/>
      <c r="N27" s="50"/>
      <c r="O27" s="50"/>
      <c r="P27" s="50"/>
      <c r="Q27" s="50"/>
      <c r="R27" s="50"/>
    </row>
    <row r="28" spans="1:19" x14ac:dyDescent="0.25">
      <c r="B28" s="45" t="s">
        <v>42</v>
      </c>
      <c r="C28" s="50"/>
      <c r="D28" s="54" t="str">
        <f t="shared" ref="D28:D36" si="13">IF(C28&lt;&gt;"",SUM(F28:R28),"")</f>
        <v/>
      </c>
      <c r="E28" s="55" t="str">
        <f t="shared" ref="E28:E36" si="14">IF(C28&lt;&gt;"",D28*ImportoOrario,"")</f>
        <v/>
      </c>
      <c r="F28" s="46">
        <f>IF($C28="X",SUMIF($C$11:$C$16,"SI",$L$11:$L$16),0)</f>
        <v>0</v>
      </c>
      <c r="G28" s="46">
        <f>IF(AND($C28="X",G$27="X"),SUMIF($C$4:$C$9,"SI",$N$4:$N$9),0)</f>
        <v>0</v>
      </c>
      <c r="H28" s="46">
        <f>IF(AND($C28="X",H$27="X"),SUMIF($C$4:$C$9,"SI",$O$4:$O$9),0)</f>
        <v>0</v>
      </c>
      <c r="I28" s="46">
        <f>IF(AND($C28="X",I$27="X"),SUMIF($C$4:$C$9,"SI",$P$4:$P$9),0)</f>
        <v>0</v>
      </c>
      <c r="J28" s="46">
        <f>IF(AND($C28="X",J$27="X"),SUMIF($C$4:$C$9,"SI",$Q$4:$Q$9),0)</f>
        <v>0</v>
      </c>
      <c r="K28" s="46">
        <f>IF(AND($C28="X",K$27="X"),SUMIF($C$4:$C$9,"SI",$R$4:$R$9),0)</f>
        <v>0</v>
      </c>
      <c r="L28" s="46">
        <f>IF(AND($C28="X",L$27="X"),SUMIF($C$4:$C$9,"SI",$S$4:$S$9),0)</f>
        <v>0</v>
      </c>
      <c r="M28" s="46">
        <f>IF(AND($C28="X",M$27="X"),SUMIF($C$4:$C$9,"SI",$T$4:$T$9),0)</f>
        <v>0</v>
      </c>
      <c r="N28" s="46">
        <f>IF(AND($C28="X",N$27="X"),SUMIF($C$4:$C$9,"SI",$U$4:$U$9),0)</f>
        <v>0</v>
      </c>
      <c r="O28" s="46">
        <f>IF(AND($C28="X",O$27="X"),SUMIF($C$4:$C$9,"SI",$V$4:$V$9),0)</f>
        <v>0</v>
      </c>
      <c r="P28" s="46">
        <f>IF(AND($C28="X",P$27="X"),SUMIF($C$4:$C$9,"SI",$W$4:$W$9),0)</f>
        <v>0</v>
      </c>
      <c r="Q28" s="46">
        <f>IF(AND($C28="X",Q$27="X"),SUMIF($C$4:$C$9,"SI",$X$4:$X$9),0)</f>
        <v>0</v>
      </c>
      <c r="R28" s="46">
        <f>IF(AND($C28="X",R$27="X"),SUMIF($C$4:$C$9,"SI",$Y$4:$Y$9),0)</f>
        <v>0</v>
      </c>
    </row>
    <row r="29" spans="1:19" x14ac:dyDescent="0.25">
      <c r="B29" s="45" t="s">
        <v>69</v>
      </c>
      <c r="C29" s="50"/>
      <c r="D29" s="54" t="str">
        <f t="shared" si="13"/>
        <v/>
      </c>
      <c r="E29" s="55" t="str">
        <f t="shared" si="14"/>
        <v/>
      </c>
      <c r="F29" s="46">
        <f>IF($C29="X",SUMIF($D$11:$D$16,"SI",$L$11:$L$16),0)</f>
        <v>0</v>
      </c>
      <c r="G29" s="46">
        <f>IF(AND($C29="X",G$27="X"),SUMIF($D$4:$D$9,"SI",$N$4:$N$9),0)</f>
        <v>0</v>
      </c>
      <c r="H29" s="46">
        <f>IF(AND($C29="X",H$27="X"),SUMIF($D$4:$D$9,"SI",$O$4:$O$9),0)</f>
        <v>0</v>
      </c>
      <c r="I29" s="46">
        <f>IF(AND($C29="X",I$27="X"),SUMIF($D$4:$D$9,"SI",$P$4:$P$9),0)</f>
        <v>0</v>
      </c>
      <c r="J29" s="46">
        <f>IF(AND($C29="X",J$27="X"),SUMIF($D$4:$D$9,"SI",$Q$4:$Q$9),0)</f>
        <v>0</v>
      </c>
      <c r="K29" s="46">
        <f>IF(AND($C29="X",K$27="X"),SUMIF($D$4:$D$9,"SI",$R$4:$R$9),0)</f>
        <v>0</v>
      </c>
      <c r="L29" s="46">
        <f>IF(AND($C29="X",L$27="X"),SUMIF($D$4:$D$9,"SI",$S$4:$S$9),0)</f>
        <v>0</v>
      </c>
      <c r="M29" s="46">
        <f>IF(AND($C29="X",M$27="X"),SUMIF($D$4:$D$9,"SI",$T$4:$T$9),0)</f>
        <v>0</v>
      </c>
      <c r="N29" s="46">
        <f>IF(AND($C29="X",N$27="X"),SUMIF($D$4:$D$9,"SI",$U$4:$U$9),0)</f>
        <v>0</v>
      </c>
      <c r="O29" s="46">
        <f>IF(AND($C29="X",O$27="X"),SUMIF($D$4:$D$9,"SI",$V$4:$V$9),0)</f>
        <v>0</v>
      </c>
      <c r="P29" s="46">
        <f>IF(AND($C29="X",P$27="X"),SUMIF($D$4:$D$9,"SI",$W$4:$W$9),0)</f>
        <v>0</v>
      </c>
      <c r="Q29" s="46">
        <f>IF(AND($C29="X",Q$27="X"),SUMIF($D$4:$D$9,"SI",$X$4:$X$9),0)</f>
        <v>0</v>
      </c>
      <c r="R29" s="46">
        <f>IF(AND($C29="X",R$27="X"),SUMIF($D$4:$D$9,"SI",$Y$4:$Y$9),0)</f>
        <v>0</v>
      </c>
    </row>
    <row r="30" spans="1:19" x14ac:dyDescent="0.25">
      <c r="B30" s="45" t="s">
        <v>15</v>
      </c>
      <c r="C30" s="50"/>
      <c r="D30" s="54" t="str">
        <f t="shared" si="13"/>
        <v/>
      </c>
      <c r="E30" s="55" t="str">
        <f t="shared" si="14"/>
        <v/>
      </c>
      <c r="F30" s="46">
        <f>IF($C30="X",SUMIF($E$11:$E$16,"SI",$L$11:$L$16),0)</f>
        <v>0</v>
      </c>
      <c r="G30" s="46">
        <f>IF(AND($C30="X",G$27="X"),SUMIF($E$4:$E$9,"SI",$N$4:$N$9),0)</f>
        <v>0</v>
      </c>
      <c r="H30" s="46">
        <f>IF(AND($C30="X",H$27="X"),SUMIF($E$4:$E$9,"SI",$O$4:$O$9),0)</f>
        <v>0</v>
      </c>
      <c r="I30" s="46">
        <f>IF(AND($C30="X",I$27="X"),SUMIF($E$4:$E$9,"SI",$P$4:$P$9),0)</f>
        <v>0</v>
      </c>
      <c r="J30" s="46">
        <f>IF(AND($C30="X",J$27="X"),SUMIF($E$4:$E$9,"SI",$Q$4:$Q$9),0)</f>
        <v>0</v>
      </c>
      <c r="K30" s="46">
        <f>IF(AND($C30="X",K$27="X"),SUMIF($E$4:$E$9,"SI",$R$4:$R$9),0)</f>
        <v>0</v>
      </c>
      <c r="L30" s="46">
        <f>IF(AND($C30="X",L$27="X"),SUMIF($E$4:$E$9,"SI",$S$4:$S$9),0)</f>
        <v>0</v>
      </c>
      <c r="M30" s="46">
        <f>IF(AND($C30="X",M$27="X"),SUMIF($E$4:$E$9,"SI",$T$4:$T$9),0)</f>
        <v>0</v>
      </c>
      <c r="N30" s="46">
        <f>IF(AND($C30="X",N$27="X"),SUMIF($E$4:$E$9,"SI",$U$4:$U$9),0)</f>
        <v>0</v>
      </c>
      <c r="O30" s="46">
        <f>IF(AND($C30="X",O$27="X"),SUMIF($E$4:$E$9,"SI",$V$4:$V$9),0)</f>
        <v>0</v>
      </c>
      <c r="P30" s="46">
        <f>IF(AND($C30="X",P$27="X"),SUMIF($E$4:$E$9,"SI",$W$4:$W$9),0)</f>
        <v>0</v>
      </c>
      <c r="Q30" s="46">
        <f>IF(AND($C30="X",Q$27="X"),SUMIF($E$4:$E$9,"SI",$X$4:$X$9),0)</f>
        <v>0</v>
      </c>
      <c r="R30" s="46">
        <f>IF(AND($C30="X",R$27="X"),SUMIF($E$4:$E$9,"SI",$Y$4:$Y$9),0)</f>
        <v>0</v>
      </c>
    </row>
    <row r="31" spans="1:19" x14ac:dyDescent="0.25">
      <c r="B31" s="45" t="s">
        <v>14</v>
      </c>
      <c r="C31" s="50"/>
      <c r="D31" s="54" t="str">
        <f t="shared" si="13"/>
        <v/>
      </c>
      <c r="E31" s="55" t="str">
        <f t="shared" si="14"/>
        <v/>
      </c>
      <c r="F31" s="46">
        <f>IF($C31="X",SUMIF($F$11:$F$16,"SI",$L$11:$L$16),0)</f>
        <v>0</v>
      </c>
      <c r="G31" s="46">
        <f>IF(AND($C31="X",G$27="X"),SUMIF($F$4:$F$9,"SI",$N$4:$N$9),0)</f>
        <v>0</v>
      </c>
      <c r="H31" s="46">
        <f>IF(AND($C31="X",H$27="X"),SUMIF($F$4:$F$9,"SI",$O$4:$O$9),0)</f>
        <v>0</v>
      </c>
      <c r="I31" s="46">
        <f>IF(AND($C31="X",I$27="X"),SUMIF($F$4:$F$9,"SI",$P$4:$P$9),0)</f>
        <v>0</v>
      </c>
      <c r="J31" s="46">
        <f>IF(AND($C31="X",J$27="X"),SUMIF($F$4:$F$9,"SI",$Q$4:$Q$9),0)</f>
        <v>0</v>
      </c>
      <c r="K31" s="46">
        <f>IF(AND($C31="X",K$27="X"),SUMIF($F$4:$F$9,"SI",$R$4:$R$9),0)</f>
        <v>0</v>
      </c>
      <c r="L31" s="46">
        <f>IF(AND($C31="X",L$27="X"),SUMIF($F$4:$F$9,"SI",$S$4:$S$9),0)</f>
        <v>0</v>
      </c>
      <c r="M31" s="46">
        <f>IF(AND($C31="X",M$27="X"),SUMIF($F$4:$F$9,"SI",$T$4:$T$9),0)</f>
        <v>0</v>
      </c>
      <c r="N31" s="46">
        <f>IF(AND($C31="X",N$27="X"),SUMIF($F$4:$F$9,"SI",$U$4:$U$9),0)</f>
        <v>0</v>
      </c>
      <c r="O31" s="46">
        <f>IF(AND($C31="X",O$27="X"),SUMIF($F$4:$F$9,"SI",$V$4:$V$9),0)</f>
        <v>0</v>
      </c>
      <c r="P31" s="46">
        <f>IF(AND($C31="X",P$27="X"),SUMIF($F$4:$F$9,"SI",$W$4:$W$9),0)</f>
        <v>0</v>
      </c>
      <c r="Q31" s="46">
        <f>IF(AND($C31="X",Q$27="X"),SUMIF($F$4:$F$9,"SI",$X$4:$X$9),0)</f>
        <v>0</v>
      </c>
      <c r="R31" s="46">
        <f>IF(AND($C31="X",R$27="X"),SUMIF($F$4:$F$9,"SI",$Y$4:$Y$9),0)</f>
        <v>0</v>
      </c>
    </row>
    <row r="32" spans="1:19" x14ac:dyDescent="0.25">
      <c r="B32" s="45" t="str">
        <f>$B$31&amp;" con "&amp;B29</f>
        <v>RINNOVO con VARIANTE SOSTANZIALE</v>
      </c>
      <c r="C32" s="50"/>
      <c r="D32" s="54" t="str">
        <f t="shared" si="13"/>
        <v/>
      </c>
      <c r="E32" s="55" t="str">
        <f t="shared" si="14"/>
        <v/>
      </c>
      <c r="F32" s="46">
        <f>IF($C32="X",SUMIF($G$11:$G$16,"SI",$L$11:$L$16),0)</f>
        <v>0</v>
      </c>
      <c r="G32" s="46">
        <f>IF(AND($C32="X",G$27="X"),SUMIF($G$4:$G$9,"SI",$N$4:$N$9),0)</f>
        <v>0</v>
      </c>
      <c r="H32" s="46">
        <f>IF(AND($C32="X",H$27="X"),SUMIF($G$4:$G$9,"SI",$O$4:$O$9),0)</f>
        <v>0</v>
      </c>
      <c r="I32" s="46">
        <f>IF(AND($C32="X",I$27="X"),SUMIF($G$4:$G$9,"SI",$P$4:$P$9),0)</f>
        <v>0</v>
      </c>
      <c r="J32" s="46">
        <f>IF(AND($C32="X",J$27="X"),SUMIF($G$4:$G$9,"SI",$Q$4:$Q$9),0)</f>
        <v>0</v>
      </c>
      <c r="K32" s="46">
        <f>IF(AND($C32="X",K$27="X"),SUMIF($G$4:$G$9,"SI",$R$4:$R$9),0)</f>
        <v>0</v>
      </c>
      <c r="L32" s="46">
        <f>IF(AND($C32="X",L$27="X"),SUMIF($G$4:$G$9,"SI",$S$4:$S$9),0)</f>
        <v>0</v>
      </c>
      <c r="M32" s="46">
        <f>IF(AND($C32="X",M$27="X"),SUMIF($G$4:$G$9,"SI",$T$4:$T$9),0)</f>
        <v>0</v>
      </c>
      <c r="N32" s="46">
        <f>IF(AND($C32="X",N$27="X"),SUMIF($G$4:$G$9,"SI",$U$4:$U$9),0)</f>
        <v>0</v>
      </c>
      <c r="O32" s="46">
        <f>IF(AND($C32="X",O$27="X"),SUMIF($G$4:$G$9,"SI",$V$4:$V$9),0)</f>
        <v>0</v>
      </c>
      <c r="P32" s="46">
        <f>IF(AND($C32="X",P$27="X"),SUMIF($G$4:$G$9,"SI",$W$4:$W$9),0)</f>
        <v>0</v>
      </c>
      <c r="Q32" s="46">
        <f>IF(AND($C32="X",Q$27="X"),SUMIF($G$4:$G$9,"SI",$X$4:$X$9),0)</f>
        <v>0</v>
      </c>
      <c r="R32" s="46">
        <f>IF(AND($C32="X",R$27="X"),SUMIF($G$4:$G$9,"SI",$Y$4:$Y$9),0)</f>
        <v>0</v>
      </c>
    </row>
    <row r="33" spans="2:18" x14ac:dyDescent="0.25">
      <c r="B33" s="45" t="str">
        <f>$B$31&amp;" con "&amp;B30</f>
        <v>RINNOVO con VARIANTE NON SOSTANZIALE</v>
      </c>
      <c r="C33" s="50"/>
      <c r="D33" s="54" t="str">
        <f t="shared" si="13"/>
        <v/>
      </c>
      <c r="E33" s="55" t="str">
        <f t="shared" si="14"/>
        <v/>
      </c>
      <c r="F33" s="46">
        <f>IF($C33="X",SUMIF($H$11:$H$16,"SI",$L$11:$L$16),0)</f>
        <v>0</v>
      </c>
      <c r="G33" s="46">
        <f>IF(AND($C33="X",G$27="X"),SUMIF($H$4:$H$9,"SI",$N$4:$N$9),0)</f>
        <v>0</v>
      </c>
      <c r="H33" s="46">
        <f>IF(AND($C33="X",H$27="X"),SUMIF($H$4:$H$9,"SI",$O$4:$O$9),0)</f>
        <v>0</v>
      </c>
      <c r="I33" s="46">
        <f>IF(AND($C33="X",I$27="X"),SUMIF($H$4:$H$9,"SI",$P$4:$P$9),0)</f>
        <v>0</v>
      </c>
      <c r="J33" s="46">
        <f>IF(AND($C33="X",J$27="X"),SUMIF($H$4:$H$9,"SI",$Q$4:$Q$9),0)</f>
        <v>0</v>
      </c>
      <c r="K33" s="46">
        <f>IF(AND($C33="X",K$27="X"),SUMIF($H$4:$H$9,"SI",$R$4:$R$9),0)</f>
        <v>0</v>
      </c>
      <c r="L33" s="46">
        <f>IF(AND($C33="X",L$27="X"),SUMIF($H$4:$H$9,"SI",$S$4:$S$9),0)</f>
        <v>0</v>
      </c>
      <c r="M33" s="46">
        <f>IF(AND($C33="X",M$27="X"),SUMIF($H$4:$H$9,"SI",$T$4:$T$9),0)</f>
        <v>0</v>
      </c>
      <c r="N33" s="46">
        <f>IF(AND($C33="X",N$27="X"),SUMIF($H$4:$H$9,"SI",$U$4:$U$9),0)</f>
        <v>0</v>
      </c>
      <c r="O33" s="46">
        <f>IF(AND($C33="X",O$27="X"),SUMIF($H$4:$H$9,"SI",$V$4:$V$9),0)</f>
        <v>0</v>
      </c>
      <c r="P33" s="46">
        <f>IF(AND($C33="X",P$27="X"),SUMIF($H$4:$H$9,"SI",$W$4:$W$9),0)</f>
        <v>0</v>
      </c>
      <c r="Q33" s="46">
        <f>IF(AND($C33="X",Q$27="X"),SUMIF($H$4:$H$9,"SI",$X$4:$X$9),0)</f>
        <v>0</v>
      </c>
      <c r="R33" s="46">
        <f>IF(AND($C33="X",R$27="X"),SUMIF($H$4:$H$9,"SI",$Y$4:$Y$9),0)</f>
        <v>0</v>
      </c>
    </row>
    <row r="34" spans="2:18" x14ac:dyDescent="0.25">
      <c r="B34" s="45" t="s">
        <v>85</v>
      </c>
      <c r="C34" s="50"/>
      <c r="D34" s="54" t="str">
        <f t="shared" si="13"/>
        <v/>
      </c>
      <c r="E34" s="55" t="str">
        <f t="shared" si="14"/>
        <v/>
      </c>
      <c r="F34" s="46">
        <f>IF($C34="X",SUMIF($I$11:$I$16,"SI",$L$11:$L$16),0)</f>
        <v>0</v>
      </c>
      <c r="G34" s="46">
        <f>IF(AND($C34="X",G$27="X"),SUMIF($I$4:$I$9,"SI",$N$4:$N$9),0)</f>
        <v>0</v>
      </c>
      <c r="H34" s="46">
        <f>IF(AND($C34="X",H$27="X"),SUMIF($I$4:$I$9,"SI",$O$4:$O$9),0)</f>
        <v>0</v>
      </c>
      <c r="I34" s="46">
        <f>IF(AND($C34="X",I$27="X"),SUMIF($I$4:$I$9,"SI",$P$4:$P$9),0)</f>
        <v>0</v>
      </c>
      <c r="J34" s="46">
        <f>IF(AND($C34="X",J$27="X"),SUMIF($I$4:$I$9,"SI",$Q$4:$Q$9),0)</f>
        <v>0</v>
      </c>
      <c r="K34" s="46">
        <f>IF(AND($C34="X",K$27="X"),SUMIF($I$4:$I$9,"SI",$R$4:$R$9),0)</f>
        <v>0</v>
      </c>
      <c r="L34" s="46">
        <f>IF(AND($C34="X",L$27="X"),SUMIF($I$4:$I$9,"SI",$S$4:$S$9),0)</f>
        <v>0</v>
      </c>
      <c r="M34" s="46">
        <f>IF(AND($C34="X",M$27="X"),SUMIF($I$4:$I$9,"SI",$T$4:$T$9),0)</f>
        <v>0</v>
      </c>
      <c r="N34" s="46">
        <f>IF(AND($C34="X",N$27="X"),SUMIF($I$4:$I$9,"SI",$U$4:$U$9),0)</f>
        <v>0</v>
      </c>
      <c r="O34" s="46">
        <f>IF(AND($C34="X",O$27="X"),SUMIF($I$4:$I$9,"SI",$V$4:$V$9),0)</f>
        <v>0</v>
      </c>
      <c r="P34" s="46">
        <f>IF(AND($C34="X",P$27="X"),SUMIF($I$4:$I$9,"SI",$W$4:$W$9),0)</f>
        <v>0</v>
      </c>
      <c r="Q34" s="46">
        <f>IF(AND($C34="X",Q$27="X"),SUMIF($I$4:$I$9,"SI",$X$4:$X$9),0)</f>
        <v>0</v>
      </c>
      <c r="R34" s="46">
        <f>IF(AND($C34="X",R$27="X"),SUMIF($I$4:$I$9,"SI",$Y$4:$Y$9),0)</f>
        <v>0</v>
      </c>
    </row>
    <row r="35" spans="2:18" x14ac:dyDescent="0.25">
      <c r="B35" s="45" t="str">
        <f>J2</f>
        <v>CAMBIO SEDE LEGALE O RAPPRESENTANTE  LEGALE</v>
      </c>
      <c r="C35" s="50"/>
      <c r="D35" s="54" t="str">
        <f t="shared" si="13"/>
        <v/>
      </c>
      <c r="E35" s="55" t="str">
        <f t="shared" si="14"/>
        <v/>
      </c>
      <c r="F35" s="46">
        <f>IF($C35="X",SUMIF($J$11:$J$16,"SI",$L$11:$L$16),0)</f>
        <v>0</v>
      </c>
      <c r="G35" s="46">
        <f>IF(AND($C35="X",G$27="X"),SUMIF($J$4:$J$9,"SI",$N$4:$N$9),0)</f>
        <v>0</v>
      </c>
      <c r="H35" s="46">
        <f>IF(AND($C35="X",H$27="X"),SUMIF($J$4:$J$9,"SI",$O$4:$O$9),0)</f>
        <v>0</v>
      </c>
      <c r="I35" s="46">
        <f>IF(AND($C35="X",I$27="X"),SUMIF($J$4:$J$9,"SI",$P$4:$P$9),0)</f>
        <v>0</v>
      </c>
      <c r="J35" s="46">
        <f>IF(AND($C35="X",J$27="X"),SUMIF($J$4:$J$9,"SI",$Q$4:$Q$9),0)</f>
        <v>0</v>
      </c>
      <c r="K35" s="46">
        <f>IF(AND($C35="X",K$27="X"),SUMIF($J$4:$J$9,"SI",$R$4:$R$9),0)</f>
        <v>0</v>
      </c>
      <c r="L35" s="46">
        <f>IF(AND($C35="X",L$27="X"),SUMIF($J$4:$J$9,"SI",$S$4:$S$9),0)</f>
        <v>0</v>
      </c>
      <c r="M35" s="46">
        <f>IF(AND($C35="X",M$27="X"),SUMIF($J$4:$J$9,"SI",$T$4:$T$9),0)</f>
        <v>0</v>
      </c>
      <c r="N35" s="46">
        <f>IF(AND($C35="X",N$27="X"),SUMIF($J$4:$J$9,"SI",$U$4:$U$9),0)</f>
        <v>0</v>
      </c>
      <c r="O35" s="46">
        <f>IF(AND($C35="X",O$27="X"),SUMIF($J$4:$J$9,"SI",$V$4:$V$9),0)</f>
        <v>0</v>
      </c>
      <c r="P35" s="46">
        <f>IF(AND($C35="X",P$27="X"),SUMIF($J$4:$J$9,"SI",$W$4:$W$9),0)</f>
        <v>0</v>
      </c>
      <c r="Q35" s="46">
        <f>IF(AND($C35="X",Q$27="X"),SUMIF($J$4:$J$9,"SI",$X$4:$X$9),0)</f>
        <v>0</v>
      </c>
      <c r="R35" s="46">
        <f>IF(AND($C35="X",R$27="X"),SUMIF($J$4:$J$9,"SI",$Y$4:$Y$9),0)</f>
        <v>0</v>
      </c>
    </row>
    <row r="36" spans="2:18" x14ac:dyDescent="0.25">
      <c r="B36" s="45" t="s">
        <v>48</v>
      </c>
      <c r="C36" s="50"/>
      <c r="D36" s="54" t="str">
        <f t="shared" si="13"/>
        <v/>
      </c>
      <c r="E36" s="55" t="str">
        <f t="shared" si="14"/>
        <v/>
      </c>
      <c r="F36" s="46">
        <f>IF($C36="X",SUMIF($K$11:$K$16,"SI",$L$11:$L$16),0)</f>
        <v>0</v>
      </c>
      <c r="G36" s="46">
        <f>IF(AND($C36="X",G$27="X"),SUMIF($K$4:$K$9,"SI",$N$4:$N$9),0)</f>
        <v>0</v>
      </c>
      <c r="H36" s="46">
        <f>IF(AND($C36="X",H$27="X"),SUMIF($K$4:$K$9,"SI",$O$4:$O$9),0)</f>
        <v>0</v>
      </c>
      <c r="I36" s="46">
        <f>IF(AND($C36="X",I$27="X"),SUMIF($K$4:$K$9,"SI",$P$4:$P$9),0)</f>
        <v>0</v>
      </c>
      <c r="J36" s="46">
        <f>IF(AND($C36="X",J$27="X"),SUMIF($K$4:$K$9,"SI",$Q$4:$Q$9),0)</f>
        <v>0</v>
      </c>
      <c r="K36" s="46">
        <f>IF(AND($C36="X",K$27="X"),SUMIF($K$4:$K$9,"SI",$R$4:$R$9),0)</f>
        <v>0</v>
      </c>
      <c r="L36" s="46">
        <f>IF(AND($C36="X",L$27="X"),SUMIF($K$4:$K$9,"SI",$S$4:$S$9),0)</f>
        <v>0</v>
      </c>
      <c r="M36" s="46">
        <f>IF(AND($C36="X",M$27="X"),SUMIF($K$4:$K$9,"SI",$T$4:$T$9),0)</f>
        <v>0</v>
      </c>
      <c r="N36" s="46">
        <f>IF(AND($C36="X",N$27="X"),SUMIF($K$4:$K$9,"SI",$U$4:$U$9),0)</f>
        <v>0</v>
      </c>
      <c r="O36" s="46">
        <f>IF(AND($C36="X",O$27="X"),SUMIF($K$4:$K$9,"SI",$V$4:$V$9),0)</f>
        <v>0</v>
      </c>
      <c r="P36" s="46">
        <f>IF(AND($C36="X",P$27="X"),SUMIF($K$4:$K$9,"SI",$W$4:$W$9),0)</f>
        <v>0</v>
      </c>
      <c r="Q36" s="46">
        <f>IF(AND($C36="X",Q$27="X"),SUMIF($K$4:$K$9,"SI",$X$4:$X$9),0)</f>
        <v>0</v>
      </c>
      <c r="R36" s="46">
        <f>IF(AND($C36="X",R$27="X"),SUMIF($K$4:$K$9,"SI",$Y$4:$Y$9),0)</f>
        <v>0</v>
      </c>
    </row>
    <row r="37" spans="2:18" ht="16.5" customHeight="1" x14ac:dyDescent="0.25">
      <c r="E37" s="34"/>
      <c r="F37" s="34"/>
      <c r="G37" s="34"/>
      <c r="H37" s="34"/>
      <c r="I37" s="34"/>
      <c r="J37" s="34"/>
      <c r="K37" s="34"/>
      <c r="L37" s="34"/>
      <c r="M37" s="34"/>
      <c r="N37" s="34"/>
      <c r="O37" s="34"/>
      <c r="P37" s="34"/>
    </row>
    <row r="38" spans="2:18" ht="16.5" customHeight="1" x14ac:dyDescent="0.25">
      <c r="B38" s="76" t="s">
        <v>90</v>
      </c>
      <c r="C38" s="77"/>
      <c r="D38" s="78"/>
      <c r="E38" s="55">
        <f>SUM(E28:E36,E21:E23)</f>
        <v>0</v>
      </c>
    </row>
    <row r="39" spans="2:18" x14ac:dyDescent="0.25"/>
    <row r="40" spans="2:18" ht="16.5" customHeight="1" x14ac:dyDescent="0.25">
      <c r="B40" s="76" t="s">
        <v>91</v>
      </c>
      <c r="C40" s="77"/>
      <c r="D40" s="78"/>
      <c r="E40" s="55">
        <v>70</v>
      </c>
    </row>
    <row r="41" spans="2:18" ht="12.75" customHeight="1" x14ac:dyDescent="0.25">
      <c r="C41" s="24"/>
      <c r="D41" s="24"/>
      <c r="E41" s="24"/>
      <c r="F41" s="24"/>
      <c r="G41" s="24"/>
      <c r="H41" s="24"/>
      <c r="I41" s="24"/>
      <c r="J41" s="24"/>
      <c r="K41" s="24"/>
      <c r="L41" s="24"/>
      <c r="M41" s="24"/>
      <c r="N41" s="24"/>
      <c r="O41" s="24"/>
      <c r="P41" s="24"/>
      <c r="Q41" s="24"/>
      <c r="R41" s="24"/>
    </row>
    <row r="44" spans="2:18" hidden="1" x14ac:dyDescent="0.25">
      <c r="B44" s="29">
        <f>COUNTA(C21:C23)</f>
        <v>0</v>
      </c>
    </row>
    <row r="45" spans="2:18" hidden="1" x14ac:dyDescent="0.25">
      <c r="B45" s="29">
        <f>COUNTA(C28:C36)</f>
        <v>0</v>
      </c>
    </row>
    <row r="46" spans="2:18" hidden="1" x14ac:dyDescent="0.25">
      <c r="B46" s="29">
        <f>COUNTA(G27:R27)</f>
        <v>0</v>
      </c>
    </row>
  </sheetData>
  <sheetProtection algorithmName="SHA-512" hashValue="5rpaft4jKu7678PokeyyOqvag9s+e5hiHoHsjL1MJ2ZkCsik6ifO+z1ByNbqYdDw33UliHU9m8Z75qL7UZJC4Q==" saltValue="C1OG0q9SQj+j/MyurqKmRw==" spinCount="100000" sheet="1" objects="1" scenarios="1"/>
  <mergeCells count="10">
    <mergeCell ref="N3:Z3"/>
    <mergeCell ref="B26:B27"/>
    <mergeCell ref="B38:D38"/>
    <mergeCell ref="B40:D40"/>
    <mergeCell ref="A18:J18"/>
    <mergeCell ref="G24:R24"/>
    <mergeCell ref="C26:C27"/>
    <mergeCell ref="D26:D27"/>
    <mergeCell ref="E26:E27"/>
    <mergeCell ref="F26:F27"/>
  </mergeCells>
  <pageMargins left="0.28999999999999998" right="0.32" top="0.5" bottom="0.5" header="0.51181102362204722" footer="0.51181102362204722"/>
  <pageSetup paperSize="9" scale="85" firstPageNumber="0" orientation="landscape"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oglio3">
    <pageSetUpPr fitToPage="1"/>
  </sheetPr>
  <dimension ref="A1:AA41"/>
  <sheetViews>
    <sheetView showGridLines="0" showRowColHeaders="0" topLeftCell="A31" workbookViewId="0">
      <selection activeCell="D28" sqref="D28"/>
    </sheetView>
  </sheetViews>
  <sheetFormatPr defaultColWidth="0" defaultRowHeight="13.2" zeroHeight="1" x14ac:dyDescent="0.25"/>
  <cols>
    <col min="1" max="1" width="2" style="29" customWidth="1"/>
    <col min="2" max="2" width="48.44140625" style="29" customWidth="1"/>
    <col min="3" max="11" width="9.109375" style="29" customWidth="1"/>
    <col min="12" max="12" width="10.88671875" style="29" customWidth="1"/>
    <col min="13" max="13" width="2.33203125" style="29" customWidth="1"/>
    <col min="14" max="16" width="9.109375" style="29" hidden="1" customWidth="1"/>
    <col min="17" max="17" width="10.33203125" style="29" hidden="1" customWidth="1"/>
    <col min="18" max="16384" width="0" style="29" hidden="1"/>
  </cols>
  <sheetData>
    <row r="1" spans="2:27" ht="34.950000000000003" hidden="1" customHeight="1" x14ac:dyDescent="0.25">
      <c r="B1" s="26"/>
      <c r="C1" s="26"/>
      <c r="D1" s="26"/>
      <c r="E1" s="27"/>
      <c r="F1" s="26"/>
      <c r="G1" s="26"/>
      <c r="H1" s="26"/>
      <c r="I1" s="27"/>
      <c r="J1" s="27"/>
      <c r="K1" s="27"/>
      <c r="L1" s="27"/>
      <c r="M1" s="27"/>
      <c r="N1" s="28" t="s">
        <v>1</v>
      </c>
      <c r="O1" s="28" t="s">
        <v>3</v>
      </c>
      <c r="P1" s="28" t="s">
        <v>4</v>
      </c>
      <c r="Q1" s="28" t="s">
        <v>5</v>
      </c>
      <c r="R1" s="28" t="s">
        <v>6</v>
      </c>
      <c r="S1" s="28" t="s">
        <v>7</v>
      </c>
      <c r="T1" s="28" t="s">
        <v>12</v>
      </c>
    </row>
    <row r="2" spans="2:27" ht="122.25" hidden="1" customHeight="1" x14ac:dyDescent="0.25">
      <c r="B2" s="30"/>
      <c r="C2" s="31" t="s">
        <v>42</v>
      </c>
      <c r="D2" s="31" t="s">
        <v>43</v>
      </c>
      <c r="E2" s="31" t="s">
        <v>15</v>
      </c>
      <c r="F2" s="31" t="s">
        <v>14</v>
      </c>
      <c r="G2" s="31" t="s">
        <v>45</v>
      </c>
      <c r="H2" s="31" t="s">
        <v>46</v>
      </c>
      <c r="I2" s="31" t="s">
        <v>16</v>
      </c>
      <c r="J2" s="31" t="s">
        <v>47</v>
      </c>
      <c r="K2" s="31" t="s">
        <v>48</v>
      </c>
      <c r="L2" s="32"/>
      <c r="M2" s="32"/>
      <c r="N2" s="31" t="s">
        <v>72</v>
      </c>
      <c r="O2" s="31" t="s">
        <v>73</v>
      </c>
      <c r="P2" s="31" t="s">
        <v>64</v>
      </c>
      <c r="Q2" s="31" t="s">
        <v>65</v>
      </c>
      <c r="R2" s="31" t="s">
        <v>74</v>
      </c>
      <c r="S2" s="31" t="s">
        <v>78</v>
      </c>
      <c r="T2" s="31" t="s">
        <v>75</v>
      </c>
    </row>
    <row r="3" spans="2:27" hidden="1" x14ac:dyDescent="0.25">
      <c r="B3" s="33" t="s">
        <v>92</v>
      </c>
      <c r="C3" s="34"/>
      <c r="D3" s="34"/>
      <c r="E3" s="34"/>
      <c r="F3" s="34"/>
      <c r="G3" s="34"/>
      <c r="H3" s="34"/>
      <c r="I3" s="34"/>
      <c r="J3" s="34"/>
      <c r="K3" s="34"/>
      <c r="L3" s="34"/>
      <c r="M3" s="33"/>
      <c r="N3" s="71" t="s">
        <v>89</v>
      </c>
      <c r="O3" s="72"/>
      <c r="P3" s="72"/>
      <c r="Q3" s="72"/>
      <c r="R3" s="72"/>
      <c r="S3" s="72"/>
      <c r="T3" s="72"/>
      <c r="U3" s="72"/>
      <c r="V3" s="72"/>
      <c r="W3" s="72"/>
      <c r="X3" s="72"/>
      <c r="Y3" s="72"/>
      <c r="Z3" s="73"/>
      <c r="AA3" s="34"/>
    </row>
    <row r="4" spans="2:27" hidden="1" x14ac:dyDescent="0.25">
      <c r="B4" s="35" t="s">
        <v>49</v>
      </c>
      <c r="C4" s="36" t="s">
        <v>88</v>
      </c>
      <c r="D4" s="36" t="s">
        <v>88</v>
      </c>
      <c r="E4" s="36" t="s">
        <v>88</v>
      </c>
      <c r="F4" s="36" t="s">
        <v>88</v>
      </c>
      <c r="G4" s="36" t="s">
        <v>88</v>
      </c>
      <c r="H4" s="36" t="s">
        <v>88</v>
      </c>
      <c r="I4" s="36" t="s">
        <v>88</v>
      </c>
      <c r="J4" s="36" t="s">
        <v>88</v>
      </c>
      <c r="K4" s="36" t="s">
        <v>88</v>
      </c>
      <c r="L4" s="34"/>
      <c r="M4" s="34"/>
      <c r="N4" s="36">
        <v>1</v>
      </c>
      <c r="O4" s="36">
        <v>1</v>
      </c>
      <c r="P4" s="36">
        <v>1</v>
      </c>
      <c r="Q4" s="36">
        <v>1</v>
      </c>
      <c r="R4" s="36">
        <v>1</v>
      </c>
      <c r="S4" s="36">
        <v>1</v>
      </c>
      <c r="T4" s="36">
        <v>1</v>
      </c>
    </row>
    <row r="5" spans="2:27" hidden="1" x14ac:dyDescent="0.25">
      <c r="B5" s="37" t="s">
        <v>50</v>
      </c>
      <c r="C5" s="36" t="s">
        <v>30</v>
      </c>
      <c r="D5" s="36" t="s">
        <v>30</v>
      </c>
      <c r="E5" s="36" t="s">
        <v>30</v>
      </c>
      <c r="F5" s="36" t="s">
        <v>51</v>
      </c>
      <c r="G5" s="36" t="s">
        <v>30</v>
      </c>
      <c r="H5" s="36" t="s">
        <v>30</v>
      </c>
      <c r="I5" s="36" t="s">
        <v>51</v>
      </c>
      <c r="J5" s="36" t="s">
        <v>51</v>
      </c>
      <c r="K5" s="36" t="s">
        <v>51</v>
      </c>
      <c r="L5" s="34"/>
      <c r="M5" s="34"/>
      <c r="N5" s="38">
        <v>3</v>
      </c>
      <c r="O5" s="38">
        <v>3</v>
      </c>
      <c r="P5" s="38">
        <v>3</v>
      </c>
      <c r="Q5" s="38">
        <v>4</v>
      </c>
      <c r="R5" s="38">
        <v>2</v>
      </c>
      <c r="S5" s="38">
        <v>4</v>
      </c>
      <c r="T5" s="38">
        <v>8</v>
      </c>
    </row>
    <row r="6" spans="2:27" hidden="1" x14ac:dyDescent="0.25">
      <c r="B6" s="35" t="s">
        <v>52</v>
      </c>
      <c r="C6" s="36" t="s">
        <v>88</v>
      </c>
      <c r="D6" s="36" t="s">
        <v>88</v>
      </c>
      <c r="E6" s="36" t="s">
        <v>88</v>
      </c>
      <c r="F6" s="36" t="s">
        <v>88</v>
      </c>
      <c r="G6" s="36" t="s">
        <v>88</v>
      </c>
      <c r="H6" s="36" t="s">
        <v>88</v>
      </c>
      <c r="I6" s="36" t="s">
        <v>88</v>
      </c>
      <c r="J6" s="36" t="s">
        <v>88</v>
      </c>
      <c r="K6" s="36" t="s">
        <v>88</v>
      </c>
      <c r="L6" s="34"/>
      <c r="M6" s="34"/>
      <c r="N6" s="36">
        <v>2</v>
      </c>
      <c r="O6" s="36">
        <v>2</v>
      </c>
      <c r="P6" s="36">
        <v>2</v>
      </c>
      <c r="Q6" s="36">
        <v>2</v>
      </c>
      <c r="R6" s="36">
        <v>2</v>
      </c>
      <c r="S6" s="36">
        <v>2</v>
      </c>
      <c r="T6" s="36">
        <v>2</v>
      </c>
    </row>
    <row r="7" spans="2:27" hidden="1" x14ac:dyDescent="0.25">
      <c r="B7" s="35" t="s">
        <v>76</v>
      </c>
      <c r="C7" s="36" t="s">
        <v>88</v>
      </c>
      <c r="D7" s="36" t="s">
        <v>88</v>
      </c>
      <c r="E7" s="36" t="s">
        <v>88</v>
      </c>
      <c r="F7" s="36" t="s">
        <v>88</v>
      </c>
      <c r="G7" s="36" t="s">
        <v>88</v>
      </c>
      <c r="H7" s="36" t="s">
        <v>88</v>
      </c>
      <c r="I7" s="36" t="s">
        <v>88</v>
      </c>
      <c r="J7" s="36" t="s">
        <v>88</v>
      </c>
      <c r="K7" s="36" t="s">
        <v>88</v>
      </c>
      <c r="L7" s="34"/>
      <c r="M7" s="34"/>
      <c r="N7" s="36">
        <v>20</v>
      </c>
      <c r="O7" s="36">
        <v>20</v>
      </c>
      <c r="P7" s="36">
        <v>20</v>
      </c>
      <c r="Q7" s="36">
        <v>20</v>
      </c>
      <c r="R7" s="36">
        <f>6*10</f>
        <v>60</v>
      </c>
      <c r="S7" s="36">
        <v>30</v>
      </c>
      <c r="T7" s="36">
        <v>30</v>
      </c>
    </row>
    <row r="8" spans="2:27" hidden="1" x14ac:dyDescent="0.25">
      <c r="B8" s="35" t="s">
        <v>54</v>
      </c>
      <c r="C8" s="36" t="s">
        <v>88</v>
      </c>
      <c r="D8" s="36" t="s">
        <v>88</v>
      </c>
      <c r="E8" s="36" t="s">
        <v>88</v>
      </c>
      <c r="F8" s="36" t="s">
        <v>88</v>
      </c>
      <c r="G8" s="36" t="s">
        <v>88</v>
      </c>
      <c r="H8" s="36" t="s">
        <v>88</v>
      </c>
      <c r="I8" s="36" t="s">
        <v>88</v>
      </c>
      <c r="J8" s="36" t="s">
        <v>88</v>
      </c>
      <c r="K8" s="36" t="s">
        <v>88</v>
      </c>
      <c r="L8" s="34"/>
      <c r="M8" s="34"/>
      <c r="N8" s="36">
        <v>2</v>
      </c>
      <c r="O8" s="36">
        <v>2</v>
      </c>
      <c r="P8" s="36">
        <v>2</v>
      </c>
      <c r="Q8" s="36">
        <v>2</v>
      </c>
      <c r="R8" s="36">
        <v>2</v>
      </c>
      <c r="S8" s="36">
        <v>3</v>
      </c>
      <c r="T8" s="36">
        <v>2</v>
      </c>
    </row>
    <row r="9" spans="2:27" hidden="1" x14ac:dyDescent="0.25">
      <c r="B9" s="37" t="s">
        <v>55</v>
      </c>
      <c r="C9" s="36" t="s">
        <v>51</v>
      </c>
      <c r="D9" s="36" t="s">
        <v>51</v>
      </c>
      <c r="E9" s="36" t="s">
        <v>51</v>
      </c>
      <c r="F9" s="36" t="s">
        <v>51</v>
      </c>
      <c r="G9" s="36" t="s">
        <v>51</v>
      </c>
      <c r="H9" s="36" t="s">
        <v>51</v>
      </c>
      <c r="I9" s="36" t="s">
        <v>51</v>
      </c>
      <c r="J9" s="36" t="s">
        <v>51</v>
      </c>
      <c r="K9" s="36" t="s">
        <v>51</v>
      </c>
      <c r="L9" s="34"/>
      <c r="M9" s="34"/>
      <c r="N9" s="38">
        <v>4</v>
      </c>
      <c r="O9" s="38">
        <v>4</v>
      </c>
      <c r="P9" s="38">
        <v>4</v>
      </c>
      <c r="Q9" s="38">
        <v>4</v>
      </c>
      <c r="R9" s="38">
        <v>4</v>
      </c>
      <c r="S9" s="38">
        <v>4</v>
      </c>
      <c r="T9" s="38">
        <v>16</v>
      </c>
    </row>
    <row r="10" spans="2:27" hidden="1" x14ac:dyDescent="0.25">
      <c r="B10" s="33" t="s">
        <v>93</v>
      </c>
      <c r="C10" s="34"/>
      <c r="D10" s="34"/>
      <c r="E10" s="34"/>
      <c r="F10" s="34"/>
      <c r="G10" s="34"/>
      <c r="H10" s="34"/>
      <c r="I10" s="34"/>
      <c r="J10" s="34"/>
      <c r="K10" s="34"/>
      <c r="L10" s="34" t="s">
        <v>56</v>
      </c>
      <c r="M10" s="34" t="s">
        <v>57</v>
      </c>
      <c r="N10" s="34"/>
      <c r="O10" s="34"/>
      <c r="P10" s="34"/>
      <c r="Q10" s="34"/>
      <c r="R10" s="34"/>
      <c r="S10" s="34"/>
      <c r="T10" s="34"/>
      <c r="U10" s="34"/>
      <c r="V10" s="34"/>
    </row>
    <row r="11" spans="2:27" hidden="1" x14ac:dyDescent="0.25">
      <c r="B11" s="39" t="s">
        <v>29</v>
      </c>
      <c r="C11" s="36" t="s">
        <v>30</v>
      </c>
      <c r="D11" s="36" t="s">
        <v>30</v>
      </c>
      <c r="E11" s="36" t="s">
        <v>30</v>
      </c>
      <c r="F11" s="36" t="s">
        <v>30</v>
      </c>
      <c r="G11" s="36" t="s">
        <v>30</v>
      </c>
      <c r="H11" s="36" t="s">
        <v>30</v>
      </c>
      <c r="I11" s="36" t="s">
        <v>30</v>
      </c>
      <c r="J11" s="36" t="s">
        <v>30</v>
      </c>
      <c r="K11" s="36" t="s">
        <v>30</v>
      </c>
      <c r="L11" s="34">
        <f t="shared" ref="L11:L16" si="0">MAX(N11:T11)</f>
        <v>0</v>
      </c>
      <c r="M11" s="40"/>
      <c r="N11" s="36">
        <f t="shared" ref="N11:T16" si="1">IF(E$25="X",N4,0)</f>
        <v>0</v>
      </c>
      <c r="O11" s="36">
        <f t="shared" si="1"/>
        <v>0</v>
      </c>
      <c r="P11" s="36">
        <f t="shared" si="1"/>
        <v>0</v>
      </c>
      <c r="Q11" s="36">
        <f t="shared" si="1"/>
        <v>0</v>
      </c>
      <c r="R11" s="36">
        <f t="shared" si="1"/>
        <v>0</v>
      </c>
      <c r="S11" s="36">
        <f t="shared" si="1"/>
        <v>0</v>
      </c>
      <c r="T11" s="36">
        <f t="shared" si="1"/>
        <v>0</v>
      </c>
    </row>
    <row r="12" spans="2:27" hidden="1" x14ac:dyDescent="0.25">
      <c r="B12" s="39" t="s">
        <v>31</v>
      </c>
      <c r="C12" s="36" t="s">
        <v>88</v>
      </c>
      <c r="D12" s="36" t="s">
        <v>88</v>
      </c>
      <c r="E12" s="36" t="s">
        <v>88</v>
      </c>
      <c r="F12" s="36" t="s">
        <v>88</v>
      </c>
      <c r="G12" s="36" t="s">
        <v>88</v>
      </c>
      <c r="H12" s="36" t="s">
        <v>88</v>
      </c>
      <c r="I12" s="36" t="s">
        <v>88</v>
      </c>
      <c r="J12" s="36" t="s">
        <v>88</v>
      </c>
      <c r="K12" s="36" t="s">
        <v>88</v>
      </c>
      <c r="L12" s="40">
        <f t="shared" si="0"/>
        <v>0</v>
      </c>
      <c r="M12" s="34">
        <f>SUM(N12:T12)</f>
        <v>0</v>
      </c>
      <c r="N12" s="36">
        <f t="shared" si="1"/>
        <v>0</v>
      </c>
      <c r="O12" s="36">
        <f t="shared" si="1"/>
        <v>0</v>
      </c>
      <c r="P12" s="36">
        <f t="shared" si="1"/>
        <v>0</v>
      </c>
      <c r="Q12" s="36">
        <f t="shared" si="1"/>
        <v>0</v>
      </c>
      <c r="R12" s="36">
        <f t="shared" si="1"/>
        <v>0</v>
      </c>
      <c r="S12" s="36">
        <f t="shared" si="1"/>
        <v>0</v>
      </c>
      <c r="T12" s="36">
        <f t="shared" si="1"/>
        <v>0</v>
      </c>
    </row>
    <row r="13" spans="2:27" hidden="1" x14ac:dyDescent="0.25">
      <c r="B13" s="39" t="s">
        <v>32</v>
      </c>
      <c r="C13" s="36" t="s">
        <v>51</v>
      </c>
      <c r="D13" s="36" t="s">
        <v>51</v>
      </c>
      <c r="E13" s="36" t="s">
        <v>51</v>
      </c>
      <c r="F13" s="36" t="s">
        <v>51</v>
      </c>
      <c r="G13" s="36" t="s">
        <v>51</v>
      </c>
      <c r="H13" s="36" t="s">
        <v>51</v>
      </c>
      <c r="I13" s="36" t="s">
        <v>51</v>
      </c>
      <c r="J13" s="36" t="s">
        <v>51</v>
      </c>
      <c r="K13" s="36" t="s">
        <v>51</v>
      </c>
      <c r="L13" s="34">
        <f t="shared" si="0"/>
        <v>0</v>
      </c>
      <c r="M13" s="40"/>
      <c r="N13" s="36">
        <f t="shared" si="1"/>
        <v>0</v>
      </c>
      <c r="O13" s="36">
        <f t="shared" si="1"/>
        <v>0</v>
      </c>
      <c r="P13" s="36">
        <f t="shared" si="1"/>
        <v>0</v>
      </c>
      <c r="Q13" s="36">
        <f t="shared" si="1"/>
        <v>0</v>
      </c>
      <c r="R13" s="36">
        <f t="shared" si="1"/>
        <v>0</v>
      </c>
      <c r="S13" s="36">
        <f t="shared" si="1"/>
        <v>0</v>
      </c>
      <c r="T13" s="36">
        <f t="shared" si="1"/>
        <v>0</v>
      </c>
    </row>
    <row r="14" spans="2:27" hidden="1" x14ac:dyDescent="0.25">
      <c r="B14" s="39" t="s">
        <v>58</v>
      </c>
      <c r="C14" s="36" t="s">
        <v>51</v>
      </c>
      <c r="D14" s="36" t="s">
        <v>51</v>
      </c>
      <c r="E14" s="36" t="s">
        <v>51</v>
      </c>
      <c r="F14" s="36" t="s">
        <v>30</v>
      </c>
      <c r="G14" s="36" t="s">
        <v>30</v>
      </c>
      <c r="H14" s="36" t="s">
        <v>30</v>
      </c>
      <c r="I14" s="36" t="s">
        <v>51</v>
      </c>
      <c r="J14" s="36" t="s">
        <v>51</v>
      </c>
      <c r="K14" s="36" t="s">
        <v>51</v>
      </c>
      <c r="L14" s="34">
        <f t="shared" si="0"/>
        <v>0</v>
      </c>
      <c r="M14" s="40"/>
      <c r="N14" s="36">
        <f t="shared" si="1"/>
        <v>0</v>
      </c>
      <c r="O14" s="36">
        <f t="shared" si="1"/>
        <v>0</v>
      </c>
      <c r="P14" s="36">
        <f t="shared" si="1"/>
        <v>0</v>
      </c>
      <c r="Q14" s="36">
        <f t="shared" si="1"/>
        <v>0</v>
      </c>
      <c r="R14" s="36">
        <f t="shared" si="1"/>
        <v>0</v>
      </c>
      <c r="S14" s="36">
        <f t="shared" si="1"/>
        <v>0</v>
      </c>
      <c r="T14" s="36">
        <f t="shared" si="1"/>
        <v>0</v>
      </c>
    </row>
    <row r="15" spans="2:27" hidden="1" x14ac:dyDescent="0.25">
      <c r="B15" s="39" t="s">
        <v>35</v>
      </c>
      <c r="C15" s="36" t="s">
        <v>30</v>
      </c>
      <c r="D15" s="36" t="s">
        <v>30</v>
      </c>
      <c r="E15" s="36" t="s">
        <v>30</v>
      </c>
      <c r="F15" s="36" t="s">
        <v>30</v>
      </c>
      <c r="G15" s="36" t="s">
        <v>30</v>
      </c>
      <c r="H15" s="36" t="s">
        <v>30</v>
      </c>
      <c r="I15" s="36" t="s">
        <v>30</v>
      </c>
      <c r="J15" s="36" t="s">
        <v>30</v>
      </c>
      <c r="K15" s="36" t="s">
        <v>30</v>
      </c>
      <c r="L15" s="34">
        <f t="shared" si="0"/>
        <v>0</v>
      </c>
      <c r="M15" s="40"/>
      <c r="N15" s="36">
        <f t="shared" si="1"/>
        <v>0</v>
      </c>
      <c r="O15" s="36">
        <f t="shared" si="1"/>
        <v>0</v>
      </c>
      <c r="P15" s="36">
        <f t="shared" si="1"/>
        <v>0</v>
      </c>
      <c r="Q15" s="36">
        <f t="shared" si="1"/>
        <v>0</v>
      </c>
      <c r="R15" s="36">
        <f t="shared" si="1"/>
        <v>0</v>
      </c>
      <c r="S15" s="36">
        <f t="shared" si="1"/>
        <v>0</v>
      </c>
      <c r="T15" s="36">
        <f t="shared" si="1"/>
        <v>0</v>
      </c>
    </row>
    <row r="16" spans="2:27" hidden="1" x14ac:dyDescent="0.25">
      <c r="B16" s="39" t="s">
        <v>36</v>
      </c>
      <c r="C16" s="36" t="s">
        <v>88</v>
      </c>
      <c r="D16" s="36" t="s">
        <v>88</v>
      </c>
      <c r="E16" s="36" t="s">
        <v>88</v>
      </c>
      <c r="F16" s="36" t="s">
        <v>88</v>
      </c>
      <c r="G16" s="36" t="s">
        <v>88</v>
      </c>
      <c r="H16" s="36" t="s">
        <v>88</v>
      </c>
      <c r="I16" s="36" t="s">
        <v>88</v>
      </c>
      <c r="J16" s="36" t="s">
        <v>88</v>
      </c>
      <c r="K16" s="36" t="s">
        <v>88</v>
      </c>
      <c r="L16" s="40">
        <f t="shared" si="0"/>
        <v>0</v>
      </c>
      <c r="M16" s="34">
        <f>SUM(N16:T16)</f>
        <v>0</v>
      </c>
      <c r="N16" s="36">
        <f t="shared" si="1"/>
        <v>0</v>
      </c>
      <c r="O16" s="36">
        <f t="shared" si="1"/>
        <v>0</v>
      </c>
      <c r="P16" s="36">
        <f t="shared" si="1"/>
        <v>0</v>
      </c>
      <c r="Q16" s="36">
        <f t="shared" si="1"/>
        <v>0</v>
      </c>
      <c r="R16" s="36">
        <f t="shared" si="1"/>
        <v>0</v>
      </c>
      <c r="S16" s="36">
        <f t="shared" si="1"/>
        <v>0</v>
      </c>
      <c r="T16" s="36">
        <f t="shared" si="1"/>
        <v>0</v>
      </c>
    </row>
    <row r="17" spans="1:20" hidden="1" x14ac:dyDescent="0.25">
      <c r="B17" s="34"/>
      <c r="C17" s="34"/>
      <c r="D17" s="34"/>
      <c r="E17" s="34"/>
      <c r="F17" s="34"/>
      <c r="G17" s="34"/>
      <c r="H17" s="34"/>
      <c r="I17" s="34"/>
      <c r="J17" s="34"/>
      <c r="K17" s="34"/>
      <c r="L17" s="34"/>
      <c r="M17" s="34"/>
      <c r="N17" s="34"/>
      <c r="O17" s="34"/>
      <c r="P17" s="34"/>
      <c r="Q17" s="34"/>
      <c r="R17" s="34"/>
      <c r="S17" s="34"/>
      <c r="T17" s="34"/>
    </row>
    <row r="18" spans="1:20" hidden="1" x14ac:dyDescent="0.25">
      <c r="B18" s="34"/>
      <c r="C18" s="34"/>
      <c r="D18" s="34"/>
      <c r="E18" s="34"/>
      <c r="F18" s="34"/>
      <c r="G18" s="34"/>
      <c r="H18" s="34"/>
      <c r="I18" s="34"/>
      <c r="J18" s="34"/>
      <c r="K18" s="34"/>
      <c r="L18" s="34"/>
      <c r="M18" s="34"/>
      <c r="N18" s="34"/>
      <c r="O18" s="34"/>
      <c r="P18" s="34"/>
      <c r="Q18" s="34"/>
      <c r="R18" s="34"/>
      <c r="S18" s="34"/>
      <c r="T18" s="34"/>
    </row>
    <row r="19" spans="1:20" ht="71.25" customHeight="1" x14ac:dyDescent="0.25">
      <c r="A19" s="57" t="s">
        <v>94</v>
      </c>
      <c r="B19" s="79" t="s">
        <v>96</v>
      </c>
      <c r="C19" s="79"/>
      <c r="D19" s="79"/>
      <c r="E19" s="79"/>
      <c r="F19" s="79"/>
      <c r="G19" s="79"/>
      <c r="H19" s="79"/>
      <c r="I19" s="79"/>
      <c r="J19" s="79"/>
      <c r="K19" s="79"/>
      <c r="L19" s="79"/>
      <c r="M19" s="79"/>
      <c r="N19" s="58"/>
      <c r="O19" s="58"/>
      <c r="P19" s="58"/>
      <c r="Q19" s="58"/>
      <c r="R19" s="58"/>
      <c r="S19" s="58"/>
      <c r="T19" s="58"/>
    </row>
    <row r="20" spans="1:20" x14ac:dyDescent="0.25">
      <c r="B20" s="34"/>
      <c r="C20" s="34"/>
      <c r="D20" s="34"/>
      <c r="E20" s="34"/>
      <c r="F20" s="34"/>
      <c r="G20" s="34"/>
      <c r="H20" s="34"/>
      <c r="I20" s="34"/>
      <c r="J20" s="34"/>
      <c r="K20" s="34"/>
      <c r="L20" s="34"/>
      <c r="M20" s="34"/>
      <c r="N20" s="34"/>
      <c r="O20" s="34"/>
      <c r="P20" s="34"/>
      <c r="Q20" s="34"/>
      <c r="R20" s="34"/>
      <c r="S20" s="34"/>
    </row>
    <row r="21" spans="1:20" ht="17.399999999999999" x14ac:dyDescent="0.25">
      <c r="B21" s="88" t="str">
        <f>IF(B40=0,"Inserire un tipo di istruttoria",IF(B40&gt;1,"Inserire un solo tipo di istruttoria",IF(B41=0,"Inserire almeno un tipo operazione","")))</f>
        <v>Inserire un tipo di istruttoria</v>
      </c>
      <c r="C21" s="88"/>
      <c r="D21" s="88"/>
      <c r="E21" s="88"/>
      <c r="F21" s="88"/>
      <c r="G21" s="88"/>
      <c r="H21" s="88"/>
      <c r="I21" s="88"/>
      <c r="J21" s="88"/>
      <c r="K21" s="88"/>
      <c r="L21" s="88"/>
      <c r="M21" s="24"/>
      <c r="N21" s="24"/>
      <c r="O21" s="24"/>
      <c r="P21" s="24"/>
      <c r="Q21" s="24"/>
      <c r="R21" s="24"/>
    </row>
    <row r="22" spans="1:20" ht="17.399999999999999" x14ac:dyDescent="0.25">
      <c r="B22" s="25"/>
      <c r="C22" s="25"/>
      <c r="D22" s="25"/>
      <c r="E22" s="25"/>
      <c r="F22" s="25"/>
      <c r="G22" s="25"/>
      <c r="H22" s="25"/>
      <c r="I22" s="25"/>
      <c r="J22" s="25"/>
      <c r="K22" s="25"/>
      <c r="L22" s="25"/>
      <c r="M22" s="24"/>
      <c r="N22" s="24"/>
      <c r="O22" s="24"/>
      <c r="P22" s="24"/>
      <c r="Q22" s="24"/>
      <c r="R22" s="24"/>
    </row>
    <row r="23" spans="1:20" x14ac:dyDescent="0.25">
      <c r="E23" s="89" t="s">
        <v>79</v>
      </c>
      <c r="F23" s="90"/>
      <c r="G23" s="90"/>
      <c r="H23" s="90"/>
      <c r="I23" s="90"/>
      <c r="J23" s="90"/>
      <c r="K23" s="91"/>
    </row>
    <row r="24" spans="1:20" ht="117" customHeight="1" x14ac:dyDescent="0.25">
      <c r="C24" s="81" t="s">
        <v>77</v>
      </c>
      <c r="D24" s="85" t="s">
        <v>60</v>
      </c>
      <c r="E24" s="42" t="s">
        <v>72</v>
      </c>
      <c r="F24" s="42" t="s">
        <v>73</v>
      </c>
      <c r="G24" s="42" t="s">
        <v>64</v>
      </c>
      <c r="H24" s="42" t="s">
        <v>65</v>
      </c>
      <c r="I24" s="42" t="s">
        <v>74</v>
      </c>
      <c r="J24" s="42" t="s">
        <v>78</v>
      </c>
      <c r="K24" s="42" t="s">
        <v>75</v>
      </c>
      <c r="L24" s="43" t="s">
        <v>67</v>
      </c>
    </row>
    <row r="25" spans="1:20" ht="26.25" customHeight="1" x14ac:dyDescent="0.25">
      <c r="C25" s="82"/>
      <c r="D25" s="86"/>
      <c r="E25" s="50"/>
      <c r="F25" s="50"/>
      <c r="G25" s="50"/>
      <c r="H25" s="50"/>
      <c r="I25" s="50"/>
      <c r="J25" s="50"/>
      <c r="K25" s="50"/>
      <c r="L25" s="44"/>
    </row>
    <row r="26" spans="1:20" x14ac:dyDescent="0.25">
      <c r="B26" s="45" t="s">
        <v>42</v>
      </c>
      <c r="C26" s="50"/>
      <c r="D26" s="46">
        <f>IF($C26="X",SUMIF($C$11:$C$16,"SI",$L$11:$L$16),0)</f>
        <v>0</v>
      </c>
      <c r="E26" s="46">
        <f>IF(AND($C26="X",E$25="X"),SUMIF($C$4:$C$9,"SI",$N$4:$N$9),0)</f>
        <v>0</v>
      </c>
      <c r="F26" s="46">
        <f>IF(AND($C26="X",F$25="X"),SUMIF($C$4:$C$9,"SI",$O$4:$O$9),0)</f>
        <v>0</v>
      </c>
      <c r="G26" s="46">
        <f>IF(AND($C26="X",G$25="X"),SUMIF($C$4:$C$9,"SI",$P$4:$P$9),0)</f>
        <v>0</v>
      </c>
      <c r="H26" s="46">
        <f>IF(AND($C26="X",H$25="X"),SUMIF($C$4:$C$9,"SI",$Q$4:$Q$9),0)</f>
        <v>0</v>
      </c>
      <c r="I26" s="46">
        <f>IF(AND($C26="X",I$25="X"),SUMIF($C$4:$C$9,"SI",$R$4:$R$9),0)</f>
        <v>0</v>
      </c>
      <c r="J26" s="46">
        <f>IF(AND($C26="X",J$25="X"),SUMIF($C$4:$C$9,"SI",$S$4:$S$9),0)</f>
        <v>0</v>
      </c>
      <c r="K26" s="46">
        <f>IF(AND($C26="X",K$25="X"),SUMIF($C$4:$C$9,"SI",$T$4:$T$9),0)</f>
        <v>0</v>
      </c>
      <c r="L26" s="47">
        <f t="shared" ref="L26:L34" si="2">SUM(D26:K26)</f>
        <v>0</v>
      </c>
    </row>
    <row r="27" spans="1:20" x14ac:dyDescent="0.25">
      <c r="B27" s="45" t="s">
        <v>69</v>
      </c>
      <c r="C27" s="50"/>
      <c r="D27" s="46">
        <f>IF($C27="X",SUMIF($D$11:$D$16,"SI",$L$11:$L$16),0)</f>
        <v>0</v>
      </c>
      <c r="E27" s="46">
        <f>IF(AND($C27="X",E$25="X"),SUMIF($D$4:$D$9,"SI",$N$4:$N$9),0)</f>
        <v>0</v>
      </c>
      <c r="F27" s="46">
        <f>IF(AND($C27="X",F$25="X"),SUMIF($D$4:$D$9,"SI",$O$4:$O$9),0)</f>
        <v>0</v>
      </c>
      <c r="G27" s="46">
        <f>IF(AND($C27="X",G$25="X"),SUMIF($D$4:$D$9,"SI",$P$4:$P$9),0)</f>
        <v>0</v>
      </c>
      <c r="H27" s="46">
        <f>IF(AND($C27="X",H$25="X"),SUMIF($D$4:$D$9,"SI",$Q$4:$Q$9),0)</f>
        <v>0</v>
      </c>
      <c r="I27" s="46">
        <f>IF(AND($C27="X",I$25="X"),SUMIF($D$4:$D$9,"SI",$R$4:$R$9),0)</f>
        <v>0</v>
      </c>
      <c r="J27" s="46">
        <f>IF(AND($C27="X",J$25="X"),SUMIF($D$4:$D$9,"SI",$S$4:$S$9),0)</f>
        <v>0</v>
      </c>
      <c r="K27" s="46">
        <f>IF(AND($C27="X",K$25="X"),SUMIF($D$4:$D$9,"SI",$T$4:$T$9),0)</f>
        <v>0</v>
      </c>
      <c r="L27" s="47">
        <f t="shared" si="2"/>
        <v>0</v>
      </c>
    </row>
    <row r="28" spans="1:20" x14ac:dyDescent="0.25">
      <c r="B28" s="45" t="s">
        <v>15</v>
      </c>
      <c r="C28" s="50"/>
      <c r="D28" s="46">
        <f>IF($C28="X",SUMIF($E$11:$E$16,"SI",$L$11:$L$16),0)</f>
        <v>0</v>
      </c>
      <c r="E28" s="46">
        <f>IF(AND($C28="X",E$25="X"),SUMIF($E$4:$E$9,"SI",$N$4:$N$9),0)</f>
        <v>0</v>
      </c>
      <c r="F28" s="46">
        <f>IF(AND($C28="X",F$25="X"),SUMIF($E$4:$E$9,"SI",$O$4:$O$9),0)</f>
        <v>0</v>
      </c>
      <c r="G28" s="46">
        <f>IF(AND($C28="X",G$25="X"),SUMIF($E$4:$E$9,"SI",$P$4:$P$9),0)</f>
        <v>0</v>
      </c>
      <c r="H28" s="46">
        <f>IF(AND($C28="X",H$25="X"),SUMIF($E$4:$E$9,"SI",$Q$4:$Q$9),0)</f>
        <v>0</v>
      </c>
      <c r="I28" s="46">
        <f>IF(AND($C28="X",I$25="X"),SUMIF($E$4:$E$9,"SI",$R$4:$R$9),0)</f>
        <v>0</v>
      </c>
      <c r="J28" s="46">
        <f>IF(AND($C28="X",J$25="X"),SUMIF($E$4:$E$9,"SI",$S$4:$S$9),0)</f>
        <v>0</v>
      </c>
      <c r="K28" s="46">
        <f>IF(AND($C28="X",K$25="X"),SUMIF($E$4:$E$9,"SI",$T$4:$T$9),0)</f>
        <v>0</v>
      </c>
      <c r="L28" s="47">
        <f>SUM(D28:K28)</f>
        <v>0</v>
      </c>
    </row>
    <row r="29" spans="1:20" x14ac:dyDescent="0.25">
      <c r="B29" s="45" t="s">
        <v>80</v>
      </c>
      <c r="C29" s="50"/>
      <c r="D29" s="46">
        <f>IF($C29="X",SUMIF($F$11:$F$16,"SI",$L$11:$L$16),0)</f>
        <v>0</v>
      </c>
      <c r="E29" s="46">
        <f>IF(AND($C29="X",E$25="X"),SUMIF($F$4:$F$9,"SI",$N$4:$N$9),0)</f>
        <v>0</v>
      </c>
      <c r="F29" s="46">
        <f>IF(AND($C29="X",F$25="X"),SUMIF($F$4:$F$9,"SI",$O$4:$O$9),0)</f>
        <v>0</v>
      </c>
      <c r="G29" s="46">
        <f>IF(AND($C29="X",G$25="X"),SUMIF($F$4:$F$9,"SI",$P$4:$P$9),0)</f>
        <v>0</v>
      </c>
      <c r="H29" s="46">
        <f>IF(AND($C29="X",H$25="X"),SUMIF($F$4:$F$9,"SI",$Q$4:$Q$9),0)</f>
        <v>0</v>
      </c>
      <c r="I29" s="46">
        <f>IF(AND($C29="X",I$25="X"),SUMIF($F$4:$F$9,"SI",$R$4:$R$9),0)</f>
        <v>0</v>
      </c>
      <c r="J29" s="46">
        <f>IF(AND($C29="X",J$25="X"),SUMIF($F$4:$F$9,"SI",$S$4:$S$9),0)</f>
        <v>0</v>
      </c>
      <c r="K29" s="46">
        <f>IF(AND($C29="X",K$25="X"),SUMIF($F$4:$F$9,"SI",$T$4:$T$9),0)</f>
        <v>0</v>
      </c>
      <c r="L29" s="47">
        <f t="shared" si="2"/>
        <v>0</v>
      </c>
    </row>
    <row r="30" spans="1:20" x14ac:dyDescent="0.25">
      <c r="B30" s="45" t="str">
        <f>$B$29&amp;" con "&amp;B27</f>
        <v>RINNOVO  con VARIANTE SOSTANZIALE</v>
      </c>
      <c r="C30" s="50"/>
      <c r="D30" s="46">
        <f>IF($C30="X",SUMIF($G$11:$G$16,"SI",$L$11:$L$16),0)</f>
        <v>0</v>
      </c>
      <c r="E30" s="46">
        <f>IF(AND($C30="X",E$25="X"),SUMIF($G$4:$G$9,"SI",$N$4:$N$9),0)</f>
        <v>0</v>
      </c>
      <c r="F30" s="46">
        <f>IF(AND($C30="X",F$25="X"),SUMIF($G$4:$G$9,"SI",$O$4:$O$9),0)</f>
        <v>0</v>
      </c>
      <c r="G30" s="46">
        <f>IF(AND($C30="X",G$25="X"),SUMIF($G$4:$G$9,"SI",$P$4:$P$9),0)</f>
        <v>0</v>
      </c>
      <c r="H30" s="46">
        <f>IF(AND($C30="X",H$25="X"),SUMIF($G$4:$G$9,"SI",$Q$4:$Q$9),0)</f>
        <v>0</v>
      </c>
      <c r="I30" s="46">
        <f>IF(AND($C30="X",I$25="X"),SUMIF($G$4:$G$9,"SI",$R$4:$R$9),0)</f>
        <v>0</v>
      </c>
      <c r="J30" s="46">
        <f>IF(AND($C30="X",J$25="X"),SUMIF($G$4:$G$9,"SI",$S$4:$S$9),0)</f>
        <v>0</v>
      </c>
      <c r="K30" s="46">
        <f>IF(AND($C30="X",K$25="X"),SUMIF($G$4:$G$9,"SI",$T$4:$T$9),0)</f>
        <v>0</v>
      </c>
      <c r="L30" s="47">
        <f>SUM(D30:K30)</f>
        <v>0</v>
      </c>
    </row>
    <row r="31" spans="1:20" x14ac:dyDescent="0.25">
      <c r="B31" s="45" t="str">
        <f>$B$29&amp;" con "&amp;B28</f>
        <v>RINNOVO  con VARIANTE NON SOSTANZIALE</v>
      </c>
      <c r="C31" s="50"/>
      <c r="D31" s="46">
        <f>IF($C31="X",SUMIF($H$11:$H$16,"SI",$L$11:$L$16),0)</f>
        <v>0</v>
      </c>
      <c r="E31" s="46">
        <f>IF(AND($C31="X",E$25="X"),SUMIF($H$4:$H$9,"SI",$N$4:$N$9),0)</f>
        <v>0</v>
      </c>
      <c r="F31" s="46">
        <f>IF(AND($C31="X",F$25="X"),SUMIF($H$4:$H$9,"SI",$O$4:$O$9),0)</f>
        <v>0</v>
      </c>
      <c r="G31" s="46">
        <f>IF(AND($C31="X",G$25="X"),SUMIF($H$4:$H$9,"SI",$P$4:$P$9),0)</f>
        <v>0</v>
      </c>
      <c r="H31" s="46">
        <f>IF(AND($C31="X",H$25="X"),SUMIF($H$4:$H$9,"SI",$Q$4:$Q$9),0)</f>
        <v>0</v>
      </c>
      <c r="I31" s="46">
        <f>IF(AND($C31="X",I$25="X"),SUMIF($H$4:$H$9,"SI",$R$4:$R$9),0)</f>
        <v>0</v>
      </c>
      <c r="J31" s="46">
        <f>IF(AND($C31="X",J$25="X"),SUMIF($H$4:$H$9,"SI",$S$4:$S$9),0)</f>
        <v>0</v>
      </c>
      <c r="K31" s="46">
        <f>IF(AND($C31="X",K$25="X"),SUMIF($H$4:$H$9,"SI",$T$4:$T$9),0)</f>
        <v>0</v>
      </c>
      <c r="L31" s="47">
        <f>SUM(D31:K31)</f>
        <v>0</v>
      </c>
    </row>
    <row r="32" spans="1:20" x14ac:dyDescent="0.25">
      <c r="B32" s="45" t="s">
        <v>16</v>
      </c>
      <c r="C32" s="50"/>
      <c r="D32" s="46">
        <f>IF($C32="X",SUMIF($I$11:$I$16,"SI",$L$11:$L$16),0)</f>
        <v>0</v>
      </c>
      <c r="E32" s="46">
        <f>IF(AND($C32="X",E$25="X"),SUMIF($I$4:$I$9,"SI",$N$4:$N$9),0)</f>
        <v>0</v>
      </c>
      <c r="F32" s="46">
        <f>IF(AND($C32="X",F$25="X"),SUMIF($I$4:$I$9,"SI",$O$4:$O$9),0)</f>
        <v>0</v>
      </c>
      <c r="G32" s="46">
        <f>IF(AND($C32="X",G$25="X"),SUMIF($I$4:$I$9,"SI",$P$4:$P$9),0)</f>
        <v>0</v>
      </c>
      <c r="H32" s="46">
        <f>IF(AND($C32="X",H$25="X"),SUMIF($I$4:$I$9,"SI",$Q$4:$Q$9),0)</f>
        <v>0</v>
      </c>
      <c r="I32" s="46">
        <f>IF(AND($C32="X",I$25="X"),SUMIF($I$4:$I$9,"SI",$R$4:$R$9),0)</f>
        <v>0</v>
      </c>
      <c r="J32" s="46">
        <f>IF(AND($C32="X",J$25="X"),SUMIF($I$4:$I$9,"SI",$S$4:$S$9),0)</f>
        <v>0</v>
      </c>
      <c r="K32" s="46">
        <f>IF(AND($C32="X",K$25="X"),SUMIF($I$4:$I$9,"SI",$T$4:$T$9),0)</f>
        <v>0</v>
      </c>
      <c r="L32" s="47">
        <f t="shared" si="2"/>
        <v>0</v>
      </c>
    </row>
    <row r="33" spans="2:12" x14ac:dyDescent="0.25">
      <c r="B33" s="45" t="str">
        <f>J2</f>
        <v>CAMBIO SEDE LEGALE O RAPPRESENTANTE  LEGALE</v>
      </c>
      <c r="C33" s="50"/>
      <c r="D33" s="46">
        <f>IF($C33="X",SUMIF($J$11:$J$16,"SI",$L$11:$L$16),0)</f>
        <v>0</v>
      </c>
      <c r="E33" s="46">
        <f>IF(AND($C33="X",E$25="X"),SUMIF($J$4:$J$9,"SI",$N$4:$N$9),0)</f>
        <v>0</v>
      </c>
      <c r="F33" s="46">
        <f>IF(AND($C33="X",F$25="X"),SUMIF($J$4:$J$9,"SI",$O$4:$O$9),0)</f>
        <v>0</v>
      </c>
      <c r="G33" s="46">
        <f>IF(AND($C33="X",G$25="X"),SUMIF($J$4:$J$9,"SI",$P$4:$P$9),0)</f>
        <v>0</v>
      </c>
      <c r="H33" s="46">
        <f>IF(AND($C33="X",H$25="X"),SUMIF($J$4:$J$9,"SI",$Q$4:$Q$9),0)</f>
        <v>0</v>
      </c>
      <c r="I33" s="46">
        <f>IF(AND($C33="X",I$25="X"),SUMIF($J$4:$J$9,"SI",$R$4:$R$9),0)</f>
        <v>0</v>
      </c>
      <c r="J33" s="46">
        <f>IF(AND($C33="X",J$25="X"),SUMIF($J$4:$J$9,"SI",$S$4:$S$9),0)</f>
        <v>0</v>
      </c>
      <c r="K33" s="46">
        <f>IF(AND($C33="X",K$25="X"),SUMIF($J$4:$J$9,"SI",$T$4:$T$9),0)</f>
        <v>0</v>
      </c>
      <c r="L33" s="47">
        <f t="shared" si="2"/>
        <v>0</v>
      </c>
    </row>
    <row r="34" spans="2:12" x14ac:dyDescent="0.25">
      <c r="B34" s="45" t="s">
        <v>48</v>
      </c>
      <c r="C34" s="50"/>
      <c r="D34" s="46">
        <f>IF($C34="X",SUMIF($K$11:$K$16,"SI",$L$11:$L$16),0)</f>
        <v>0</v>
      </c>
      <c r="E34" s="46">
        <f>IF(AND($C34="X",E$25="X"),SUMIF($K$4:$K$9,"SI",$N$4:$N$9),0)</f>
        <v>0</v>
      </c>
      <c r="F34" s="46">
        <f>IF(AND($C34="X",F$25="X"),SUMIF($K$4:$K$9,"SI",$O$4:$O$9),0)</f>
        <v>0</v>
      </c>
      <c r="G34" s="46">
        <f>IF(AND($C34="X",G$25="X"),SUMIF($K$4:$K$9,"SI",$P$4:$P$9),0)</f>
        <v>0</v>
      </c>
      <c r="H34" s="46">
        <f>IF(AND($C34="X",H$25="X"),SUMIF($K$4:$K$9,"SI",$Q$4:$Q$9),0)</f>
        <v>0</v>
      </c>
      <c r="I34" s="46">
        <f>IF(AND($C34="X",I$25="X"),SUMIF($K$4:$K$9,"SI",$R$4:$R$9),0)</f>
        <v>0</v>
      </c>
      <c r="J34" s="46">
        <f>IF(AND($C34="X",J$25="X"),SUMIF($K$4:$K$9,"SI",$S$4:$S$9),0)</f>
        <v>0</v>
      </c>
      <c r="K34" s="46">
        <f>IF(AND($C34="X",K$25="X"),SUMIF($K$4:$K$9,"SI",$T$4:$T$9),0)</f>
        <v>0</v>
      </c>
      <c r="L34" s="47">
        <f t="shared" si="2"/>
        <v>0</v>
      </c>
    </row>
    <row r="35" spans="2:12" ht="16.5" customHeight="1" x14ac:dyDescent="0.25">
      <c r="B35" s="48"/>
      <c r="D35" s="34"/>
      <c r="E35" s="34"/>
      <c r="F35" s="34"/>
      <c r="G35" s="34"/>
      <c r="H35" s="34"/>
      <c r="I35" s="34"/>
      <c r="J35" s="87" t="s">
        <v>70</v>
      </c>
      <c r="K35" s="87"/>
      <c r="L35" s="49">
        <f>ImportoOrario</f>
        <v>70</v>
      </c>
    </row>
    <row r="36" spans="2:12" ht="16.5" customHeight="1" x14ac:dyDescent="0.25">
      <c r="J36" s="87" t="s">
        <v>71</v>
      </c>
      <c r="K36" s="87"/>
      <c r="L36" s="49">
        <f>SUM(L26:L34)*L35</f>
        <v>0</v>
      </c>
    </row>
    <row r="37" spans="2:12" x14ac:dyDescent="0.25"/>
    <row r="40" spans="2:12" hidden="1" x14ac:dyDescent="0.25">
      <c r="B40" s="29">
        <f>COUNTA(C26:C34)</f>
        <v>0</v>
      </c>
    </row>
    <row r="41" spans="2:12" hidden="1" x14ac:dyDescent="0.25">
      <c r="B41" s="29">
        <f>COUNTA(E25:K25)</f>
        <v>0</v>
      </c>
    </row>
  </sheetData>
  <sheetProtection password="EA1E" sheet="1" objects="1" scenarios="1"/>
  <mergeCells count="8">
    <mergeCell ref="J35:K35"/>
    <mergeCell ref="J36:K36"/>
    <mergeCell ref="N3:Z3"/>
    <mergeCell ref="B21:L21"/>
    <mergeCell ref="E23:K23"/>
    <mergeCell ref="C24:C25"/>
    <mergeCell ref="D24:D25"/>
    <mergeCell ref="B19:M19"/>
  </mergeCells>
  <pageMargins left="0.74803149606299213" right="0.74803149606299213" top="0.5" bottom="0.98425196850393704" header="0.51181102362204722" footer="0.51181102362204722"/>
  <pageSetup paperSize="9" scale="91" firstPageNumber="0" orientation="landscape"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oglio4"/>
  <dimension ref="A1:N13"/>
  <sheetViews>
    <sheetView zoomScale="115" zoomScaleNormal="115" workbookViewId="0">
      <selection activeCell="A10" sqref="A10"/>
    </sheetView>
  </sheetViews>
  <sheetFormatPr defaultColWidth="9.109375" defaultRowHeight="13.2" x14ac:dyDescent="0.25"/>
  <cols>
    <col min="1" max="1" width="47.44140625" style="1" customWidth="1"/>
    <col min="2" max="2" width="7.6640625" style="2" customWidth="1"/>
    <col min="3" max="5" width="5.5546875" style="2" customWidth="1"/>
    <col min="6" max="6" width="1.44140625" style="2" customWidth="1"/>
    <col min="7" max="9" width="6.6640625" style="2" customWidth="1"/>
    <col min="10" max="10" width="6.33203125" style="2" customWidth="1"/>
    <col min="11" max="11" width="6.33203125" customWidth="1"/>
    <col min="12" max="19" width="6.33203125" style="2" customWidth="1"/>
    <col min="20" max="16384" width="9.109375" style="2"/>
  </cols>
  <sheetData>
    <row r="1" spans="1:14" ht="69" customHeight="1" x14ac:dyDescent="0.25">
      <c r="A1" s="68" t="s">
        <v>0</v>
      </c>
      <c r="B1" s="68"/>
      <c r="C1" s="68"/>
      <c r="D1" s="3"/>
      <c r="E1" s="3"/>
      <c r="F1" s="3"/>
      <c r="G1" s="3"/>
      <c r="H1" s="3"/>
      <c r="I1" s="3"/>
      <c r="J1" s="3"/>
      <c r="L1" s="3"/>
      <c r="M1" s="3"/>
      <c r="N1" s="3"/>
    </row>
    <row r="2" spans="1:14" s="7" customFormat="1" ht="36" customHeight="1" x14ac:dyDescent="0.25">
      <c r="A2" s="4"/>
      <c r="B2" s="4"/>
      <c r="C2" s="5"/>
      <c r="D2" s="5"/>
      <c r="E2" s="5"/>
      <c r="F2" s="5"/>
      <c r="G2" s="6" t="s">
        <v>1</v>
      </c>
      <c r="H2" s="6" t="s">
        <v>2</v>
      </c>
      <c r="I2" s="6" t="s">
        <v>3</v>
      </c>
      <c r="J2" s="6" t="s">
        <v>4</v>
      </c>
      <c r="K2" s="6" t="s">
        <v>5</v>
      </c>
      <c r="L2" s="6" t="s">
        <v>6</v>
      </c>
      <c r="M2" s="6" t="s">
        <v>7</v>
      </c>
      <c r="N2" s="6" t="s">
        <v>12</v>
      </c>
    </row>
    <row r="3" spans="1:14" s="10" customFormat="1" ht="169.5" customHeight="1" x14ac:dyDescent="0.25">
      <c r="A3" s="8"/>
      <c r="B3" s="9" t="s">
        <v>13</v>
      </c>
      <c r="C3" s="9" t="s">
        <v>15</v>
      </c>
      <c r="D3" s="9" t="s">
        <v>16</v>
      </c>
      <c r="G3" s="9" t="s">
        <v>17</v>
      </c>
      <c r="H3" s="9" t="s">
        <v>18</v>
      </c>
      <c r="I3" s="9" t="s">
        <v>19</v>
      </c>
      <c r="J3" s="9" t="s">
        <v>20</v>
      </c>
      <c r="K3" s="9" t="s">
        <v>21</v>
      </c>
      <c r="L3" s="9" t="s">
        <v>22</v>
      </c>
      <c r="M3" s="18" t="s">
        <v>23</v>
      </c>
      <c r="N3" s="19" t="s">
        <v>28</v>
      </c>
    </row>
    <row r="4" spans="1:14" ht="20.25" customHeight="1" x14ac:dyDescent="0.25">
      <c r="A4" s="11" t="s">
        <v>29</v>
      </c>
      <c r="B4" s="12" t="s">
        <v>30</v>
      </c>
      <c r="C4" s="12" t="s">
        <v>30</v>
      </c>
      <c r="D4" s="12" t="s">
        <v>30</v>
      </c>
      <c r="G4" s="12">
        <v>1</v>
      </c>
      <c r="H4" s="12">
        <v>1</v>
      </c>
      <c r="I4" s="12">
        <v>1</v>
      </c>
      <c r="J4" s="12">
        <v>1</v>
      </c>
      <c r="K4" s="12">
        <v>1</v>
      </c>
      <c r="L4" s="12">
        <v>1</v>
      </c>
      <c r="M4" s="20">
        <v>1</v>
      </c>
      <c r="N4" s="21">
        <v>1</v>
      </c>
    </row>
    <row r="5" spans="1:14" ht="20.25" customHeight="1" x14ac:dyDescent="0.25">
      <c r="A5" s="13" t="s">
        <v>31</v>
      </c>
      <c r="B5" s="12" t="s">
        <v>30</v>
      </c>
      <c r="C5" s="12" t="s">
        <v>30</v>
      </c>
      <c r="D5" s="12"/>
      <c r="G5" s="14">
        <v>3</v>
      </c>
      <c r="H5" s="14">
        <v>2</v>
      </c>
      <c r="I5" s="14">
        <v>3</v>
      </c>
      <c r="J5" s="14">
        <v>3</v>
      </c>
      <c r="K5" s="14">
        <v>4</v>
      </c>
      <c r="L5" s="14">
        <v>2</v>
      </c>
      <c r="M5" s="22">
        <v>4</v>
      </c>
      <c r="N5" s="23">
        <v>8</v>
      </c>
    </row>
    <row r="6" spans="1:14" ht="20.25" customHeight="1" x14ac:dyDescent="0.25">
      <c r="A6" s="11" t="s">
        <v>32</v>
      </c>
      <c r="B6" s="12" t="s">
        <v>30</v>
      </c>
      <c r="C6" s="12"/>
      <c r="D6" s="12"/>
      <c r="G6" s="12">
        <v>2</v>
      </c>
      <c r="H6" s="12">
        <v>2</v>
      </c>
      <c r="I6" s="12">
        <v>2</v>
      </c>
      <c r="J6" s="12">
        <v>2</v>
      </c>
      <c r="K6" s="12">
        <v>2</v>
      </c>
      <c r="L6" s="12">
        <v>2</v>
      </c>
      <c r="M6" s="20">
        <v>2</v>
      </c>
      <c r="N6" s="21">
        <v>2</v>
      </c>
    </row>
    <row r="7" spans="1:14" ht="20.25" customHeight="1" x14ac:dyDescent="0.25">
      <c r="A7" s="11" t="s">
        <v>35</v>
      </c>
      <c r="B7" s="12" t="s">
        <v>30</v>
      </c>
      <c r="C7" s="12" t="s">
        <v>30</v>
      </c>
      <c r="D7" s="12" t="s">
        <v>30</v>
      </c>
      <c r="G7" s="12">
        <v>2</v>
      </c>
      <c r="H7" s="12">
        <v>2</v>
      </c>
      <c r="I7" s="12">
        <v>2</v>
      </c>
      <c r="J7" s="12">
        <v>2</v>
      </c>
      <c r="K7" s="12">
        <v>2</v>
      </c>
      <c r="L7" s="12">
        <v>2</v>
      </c>
      <c r="M7" s="20">
        <v>3</v>
      </c>
      <c r="N7" s="21">
        <v>2</v>
      </c>
    </row>
    <row r="9" spans="1:14" ht="57.75" customHeight="1" x14ac:dyDescent="0.25">
      <c r="A9" s="69" t="s">
        <v>38</v>
      </c>
      <c r="B9" s="69"/>
      <c r="C9" s="69"/>
      <c r="D9" s="69"/>
      <c r="E9" s="69"/>
      <c r="F9" s="69"/>
      <c r="G9" s="69"/>
      <c r="H9" s="69"/>
    </row>
    <row r="10" spans="1:14" ht="12.75" customHeight="1" x14ac:dyDescent="0.25">
      <c r="A10" s="15"/>
      <c r="B10" s="15"/>
      <c r="C10" s="15"/>
      <c r="D10" s="15"/>
      <c r="E10" s="15"/>
      <c r="F10" s="15"/>
      <c r="G10" s="15"/>
    </row>
    <row r="11" spans="1:14" ht="13.8" x14ac:dyDescent="0.25">
      <c r="A11" s="1" t="s">
        <v>39</v>
      </c>
      <c r="K11" s="70" t="s">
        <v>40</v>
      </c>
      <c r="L11" s="70"/>
      <c r="M11" s="16"/>
      <c r="N11" s="16"/>
    </row>
    <row r="13" spans="1:14" ht="48" x14ac:dyDescent="0.25">
      <c r="A13" s="17" t="s">
        <v>81</v>
      </c>
    </row>
  </sheetData>
  <sheetProtection password="EA1E" sheet="1" objects="1" scenarios="1"/>
  <mergeCells count="3">
    <mergeCell ref="A1:C1"/>
    <mergeCell ref="A9:H9"/>
    <mergeCell ref="K11:L11"/>
  </mergeCells>
  <pageMargins left="0.74791666666666667" right="0.74791666666666667" top="0.98402777777777772" bottom="0.98402777777777772" header="0.51180555555555551" footer="0.51180555555555551"/>
  <pageSetup paperSize="9" firstPageNumber="0" orientation="portrait" horizontalDpi="300" verticalDpi="300"/>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oglio5">
    <pageSetUpPr fitToPage="1"/>
  </sheetPr>
  <dimension ref="A1:E9"/>
  <sheetViews>
    <sheetView showGridLines="0" showRowColHeaders="0" topLeftCell="A2" workbookViewId="0">
      <selection activeCell="A5" sqref="A5:C5"/>
    </sheetView>
  </sheetViews>
  <sheetFormatPr defaultColWidth="0" defaultRowHeight="13.2" zeroHeight="1" x14ac:dyDescent="0.25"/>
  <cols>
    <col min="1" max="1" width="11.5546875" customWidth="1"/>
    <col min="2" max="2" width="75.44140625" customWidth="1"/>
    <col min="3" max="3" width="11.5546875" customWidth="1"/>
  </cols>
  <sheetData>
    <row r="1" spans="1:5" ht="75.75" customHeight="1" x14ac:dyDescent="0.25">
      <c r="B1" s="60"/>
    </row>
    <row r="2" spans="1:5" x14ac:dyDescent="0.25"/>
    <row r="3" spans="1:5" x14ac:dyDescent="0.25"/>
    <row r="4" spans="1:5" ht="25.5" customHeight="1" x14ac:dyDescent="0.35">
      <c r="A4" s="64" t="s">
        <v>97</v>
      </c>
      <c r="B4" s="61"/>
      <c r="C4" s="61"/>
      <c r="D4" s="61"/>
      <c r="E4" s="61"/>
    </row>
    <row r="5" spans="1:5" ht="121.5" customHeight="1" x14ac:dyDescent="0.25">
      <c r="A5" s="92" t="s">
        <v>105</v>
      </c>
      <c r="B5" s="92"/>
      <c r="C5" s="92"/>
      <c r="D5" s="63"/>
      <c r="E5" s="63"/>
    </row>
    <row r="6" spans="1:5" ht="25.5" customHeight="1" x14ac:dyDescent="0.35">
      <c r="A6" s="64" t="s">
        <v>98</v>
      </c>
      <c r="B6" s="61"/>
      <c r="C6" s="61"/>
      <c r="D6" s="61"/>
      <c r="E6" s="61"/>
    </row>
    <row r="7" spans="1:5" ht="65.25" customHeight="1" x14ac:dyDescent="0.25">
      <c r="A7" s="92" t="s">
        <v>99</v>
      </c>
      <c r="B7" s="92"/>
      <c r="C7" s="92"/>
      <c r="D7" s="92"/>
      <c r="E7" s="92"/>
    </row>
    <row r="8" spans="1:5" ht="65.25" hidden="1" customHeight="1" x14ac:dyDescent="0.25">
      <c r="A8" s="62"/>
      <c r="B8" s="62"/>
      <c r="C8" s="62"/>
      <c r="D8" s="62"/>
      <c r="E8" s="62"/>
    </row>
    <row r="9" spans="1:5" ht="14.4" hidden="1" x14ac:dyDescent="0.35">
      <c r="A9" s="61"/>
      <c r="B9" s="61"/>
      <c r="C9" s="61"/>
      <c r="D9" s="61"/>
      <c r="E9" s="61"/>
    </row>
  </sheetData>
  <sheetProtection sheet="1" objects="1" scenarios="1"/>
  <mergeCells count="2">
    <mergeCell ref="A5:C5"/>
    <mergeCell ref="A7:E7"/>
  </mergeCells>
  <pageMargins left="0.35433070866141736" right="0.39370078740157483" top="0.74803149606299213" bottom="0.74803149606299213" header="0.31496062992125984" footer="0.31496062992125984"/>
  <pageSetup paperSize="9" scale="99"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1</vt:i4>
      </vt:variant>
    </vt:vector>
  </HeadingPairs>
  <TitlesOfParts>
    <vt:vector size="6" baseType="lpstr">
      <vt:lpstr>riepilogo DGR per art 208</vt:lpstr>
      <vt:lpstr>calcolo oneri ART. 208</vt:lpstr>
      <vt:lpstr>calcolo oneri ART. 216</vt:lpstr>
      <vt:lpstr>RIEPIOLOGO dgr PER ART 216</vt:lpstr>
      <vt:lpstr>Istruzioni per il pagmento</vt:lpstr>
      <vt:lpstr>ImportoOrario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Giorgio Re</dc:creator>
  <cp:lastModifiedBy>Paola Bracco</cp:lastModifiedBy>
  <cp:lastPrinted>2016-04-08T11:43:01Z</cp:lastPrinted>
  <dcterms:created xsi:type="dcterms:W3CDTF">2016-02-24T20:49:06Z</dcterms:created>
  <dcterms:modified xsi:type="dcterms:W3CDTF">2026-01-16T11:31:30Z</dcterms:modified>
</cp:coreProperties>
</file>